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fileserver\comercial\COMERCIAL\PÓS-VENDA\MAXIMA\RELACIONAMENTO\SOLICITACOES\2019\PUBLIC\PREFEITURAS\QUEIMADAS\NOVEMBRO\"/>
    </mc:Choice>
  </mc:AlternateContent>
  <xr:revisionPtr revIDLastSave="0" documentId="13_ncr:1_{87FD5828-1185-4510-9B58-3F4498A58F7A}" xr6:coauthVersionLast="45" xr6:coauthVersionMax="45" xr10:uidLastSave="{00000000-0000-0000-0000-000000000000}"/>
  <bookViews>
    <workbookView xWindow="-120" yWindow="-120" windowWidth="20730" windowHeight="11160" tabRatio="670" xr2:uid="{00000000-000D-0000-FFFF-FFFF00000000}"/>
  </bookViews>
  <sheets>
    <sheet name="P1-FONTES" sheetId="6" r:id="rId1"/>
    <sheet name="P2-INVESTIMENTOS" sheetId="3" r:id="rId2"/>
    <sheet name="P2A-LUMINARIAS" sheetId="28" r:id="rId3"/>
    <sheet name="P2B-MOBILIARIO" sheetId="27" r:id="rId4"/>
    <sheet name="P2C-AMORTIZAÇÃO" sheetId="2" r:id="rId5"/>
    <sheet name="P1A-CONTRAPRESTAÇÃO" sheetId="12" r:id="rId6"/>
    <sheet name="P3-CUSTOS" sheetId="4" r:id="rId7"/>
    <sheet name="P3A-DESPESAS CUSTOS" sheetId="23" r:id="rId8"/>
    <sheet name="P3B-CRONOGRAMA E ENERGIA" sheetId="24" r:id="rId9"/>
    <sheet name="P3C-TARIFA " sheetId="30" r:id="rId10"/>
    <sheet name="P3C-SEGUROS" sheetId="19" r:id="rId11"/>
    <sheet name="P4-DRE" sheetId="5" r:id="rId12"/>
    <sheet name="P5-FLUXO PROJETO" sheetId="10" r:id="rId13"/>
    <sheet name="PONTOS" sheetId="29" state="hidden" r:id="rId14"/>
  </sheets>
  <definedNames>
    <definedName name="\D">#REF!</definedName>
    <definedName name="\E">#REF!</definedName>
    <definedName name="\P">#REF!</definedName>
    <definedName name="\R">#REF!</definedName>
    <definedName name="a_im">#REF!</definedName>
    <definedName name="_xlnm.Print_Area" localSheetId="5">'P1A-CONTRAPRESTAÇÃO'!$A$1:$C$6</definedName>
    <definedName name="_xlnm.Print_Area" localSheetId="2">'P2A-LUMINARIAS'!$A:$M</definedName>
    <definedName name="_xlnm.Print_Area" localSheetId="3">'P2B-MOBILIARIO'!$A$1:$D$18</definedName>
    <definedName name="_xlnm.Print_Area" localSheetId="4">'P2C-AMORTIZAÇÃO'!$A$1:$Z$43</definedName>
    <definedName name="_xlnm.Print_Area" localSheetId="1">'P2-INVESTIMENTOS'!$A$1:$Z$20</definedName>
    <definedName name="_xlnm.Print_Area" localSheetId="7">'P3A-DESPESAS CUSTOS'!$A$1:$J$66</definedName>
    <definedName name="_xlnm.Print_Area" localSheetId="8">'P3B-CRONOGRAMA E ENERGIA'!$A$1:$Z$32</definedName>
    <definedName name="_xlnm.Print_Area" localSheetId="10">'P3C-SEGUROS'!$A$1:$Z$24</definedName>
    <definedName name="_xlnm.Print_Area" localSheetId="9">'P3C-TARIFA '!$A:$N</definedName>
    <definedName name="_xlnm.Print_Area" localSheetId="6">'P3-CUSTOS'!$A$1:$Z$21</definedName>
    <definedName name="_xlnm.Print_Area" localSheetId="11">'P4-DRE'!$A$1:$Z$66</definedName>
    <definedName name="_xlnm.Print_Area" localSheetId="12">'P5-FLUXO PROJETO'!$A$1:$Z$18</definedName>
    <definedName name="Área_impressão_IM">#REF!</definedName>
    <definedName name="TARIFAS">#REF!</definedName>
    <definedName name="_xlnm.Print_Titles" localSheetId="0">'P1-FONTES'!$A:$B,'P1-FONTES'!$1:$3</definedName>
    <definedName name="_xlnm.Print_Titles" localSheetId="3">'P2B-MOBILIARIO'!$A:$A,'P2B-MOBILIARIO'!$1:$2</definedName>
    <definedName name="_xlnm.Print_Titles" localSheetId="4">'P2C-AMORTIZAÇÃO'!$A:$B,'P2C-AMORTIZAÇÃO'!$1:$3</definedName>
    <definedName name="_xlnm.Print_Titles" localSheetId="1">'P2-INVESTIMENTOS'!$A:$B,'P2-INVESTIMENTOS'!$1:$3</definedName>
    <definedName name="_xlnm.Print_Titles" localSheetId="7">'P3A-DESPESAS CUSTOS'!$A:$A,'P3A-DESPESAS CUSTOS'!$1:$3</definedName>
    <definedName name="_xlnm.Print_Titles" localSheetId="8">'P3B-CRONOGRAMA E ENERGIA'!$A:$B,'P3B-CRONOGRAMA E ENERGIA'!$1:$3</definedName>
    <definedName name="_xlnm.Print_Titles" localSheetId="10">'P3C-SEGUROS'!$A:$B,'P3C-SEGUROS'!$1:$3</definedName>
    <definedName name="_xlnm.Print_Titles" localSheetId="6">'P3-CUSTOS'!$A:$B,'P3-CUSTOS'!$1:$3</definedName>
    <definedName name="_xlnm.Print_Titles" localSheetId="11">'P4-DRE'!$A:$B,'P4-DRE'!$1:$3</definedName>
    <definedName name="_xlnm.Print_Titles" localSheetId="12">'P5-FLUXO PROJETO'!$A:$B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9" l="1"/>
  <c r="C5" i="29"/>
  <c r="B4" i="29"/>
  <c r="C4" i="29"/>
  <c r="B6" i="29"/>
  <c r="C6" i="29"/>
  <c r="D3" i="29"/>
  <c r="B7" i="29"/>
  <c r="D6" i="29"/>
  <c r="C7" i="29"/>
  <c r="D5" i="29"/>
  <c r="D4" i="29"/>
  <c r="E6" i="29"/>
  <c r="D7" i="29"/>
  <c r="E7" i="29"/>
  <c r="F6" i="29"/>
  <c r="E4" i="29"/>
  <c r="B9" i="29"/>
  <c r="C9" i="29"/>
  <c r="D9" i="29"/>
  <c r="E9" i="29"/>
  <c r="E5" i="29"/>
  <c r="B11" i="29"/>
  <c r="C11" i="29"/>
  <c r="D11" i="29"/>
  <c r="E11" i="29"/>
  <c r="B8" i="29"/>
  <c r="B14" i="29"/>
  <c r="C8" i="29"/>
  <c r="B10" i="29"/>
  <c r="B12" i="29"/>
  <c r="B15" i="29"/>
  <c r="A15" i="29"/>
  <c r="D8" i="29"/>
  <c r="E8" i="29"/>
  <c r="C10" i="29"/>
  <c r="C12" i="29"/>
  <c r="D12" i="29"/>
  <c r="E12" i="29"/>
  <c r="D10" i="29"/>
  <c r="E10" i="29"/>
</calcChain>
</file>

<file path=xl/sharedStrings.xml><?xml version="1.0" encoding="utf-8"?>
<sst xmlns="http://schemas.openxmlformats.org/spreadsheetml/2006/main" count="423" uniqueCount="287">
  <si>
    <t>Somatório</t>
  </si>
  <si>
    <t>SOMATÓRIO</t>
  </si>
  <si>
    <t>Deduções por Perdas Seguidas</t>
  </si>
  <si>
    <t>Máxima Dedução Permitida</t>
  </si>
  <si>
    <t>Dedução</t>
  </si>
  <si>
    <t>Base de cálculo ( Lucro Real )</t>
  </si>
  <si>
    <t>Imposto de Renda Adicional</t>
  </si>
  <si>
    <t>Contribuição Social</t>
  </si>
  <si>
    <t>EBITDA</t>
  </si>
  <si>
    <t>Margem EBITDA</t>
  </si>
  <si>
    <t>TIR DO PROJETO</t>
  </si>
  <si>
    <t>EXPOSIÇÃO MÁXIMA</t>
  </si>
  <si>
    <t>PAY BACK</t>
  </si>
  <si>
    <t>Transmissão de Dados</t>
  </si>
  <si>
    <t>Contraprestação</t>
  </si>
  <si>
    <t xml:space="preserve"> </t>
  </si>
  <si>
    <t>Prêmio</t>
  </si>
  <si>
    <t>Total</t>
  </si>
  <si>
    <t>Estudos PMI</t>
  </si>
  <si>
    <t>Pré-Operacionais</t>
  </si>
  <si>
    <t>Energia Elétrica</t>
  </si>
  <si>
    <t>Investimentos</t>
  </si>
  <si>
    <t>Aporte Prefeitura</t>
  </si>
  <si>
    <t>R$ x 1000</t>
  </si>
  <si>
    <t>Pontos de Iluminação</t>
  </si>
  <si>
    <t>Quantidade final</t>
  </si>
  <si>
    <t>COFINS</t>
  </si>
  <si>
    <t>Responsabilidade Civil</t>
  </si>
  <si>
    <t>Seguro Engenharia</t>
  </si>
  <si>
    <t>Base de Cálculo</t>
  </si>
  <si>
    <t>Energia</t>
  </si>
  <si>
    <t>Seguros</t>
  </si>
  <si>
    <t>ISS</t>
  </si>
  <si>
    <t>Componentes Luminárias</t>
  </si>
  <si>
    <t>Valor Médio por Ponto</t>
  </si>
  <si>
    <t>Amortização</t>
  </si>
  <si>
    <t>Resultado Líquido</t>
  </si>
  <si>
    <t>P1 - FONTES DE RECURSOS</t>
  </si>
  <si>
    <t>P2 - INVESTIMENTOS</t>
  </si>
  <si>
    <t>P2A - INVESTIMENTOS EM LUMINÁRIAS</t>
  </si>
  <si>
    <t>P3 - CUSTOS</t>
  </si>
  <si>
    <t>R$ x 1</t>
  </si>
  <si>
    <t>Unitário</t>
  </si>
  <si>
    <t>Mão de obra</t>
  </si>
  <si>
    <t>Engenheiro Operacional</t>
  </si>
  <si>
    <t>Faxineira</t>
  </si>
  <si>
    <t>Dados fonte: P2A</t>
  </si>
  <si>
    <t>Novos pontos</t>
  </si>
  <si>
    <t>Diretor</t>
  </si>
  <si>
    <t>Auxiliar</t>
  </si>
  <si>
    <t>Eletricista Reserva</t>
  </si>
  <si>
    <t>Equipe Reserva</t>
  </si>
  <si>
    <t>Almoxarife</t>
  </si>
  <si>
    <t>Contabilidade</t>
  </si>
  <si>
    <t>Segurança Trabalho</t>
  </si>
  <si>
    <t>Encargos</t>
  </si>
  <si>
    <t>Adicionais</t>
  </si>
  <si>
    <t>Outros Operacional</t>
  </si>
  <si>
    <t>Advocacia</t>
  </si>
  <si>
    <t>Resultado</t>
  </si>
  <si>
    <t>Troca</t>
  </si>
  <si>
    <t>Após</t>
  </si>
  <si>
    <t>Quant. Troca</t>
  </si>
  <si>
    <t>Quant. Após</t>
  </si>
  <si>
    <t>Equipe de Manutenção Diurna</t>
  </si>
  <si>
    <t>Equipe de Manutenção Noturna</t>
  </si>
  <si>
    <t>Veículo 1.0 + comb.</t>
  </si>
  <si>
    <t>Veiculo /cesto aéreo + comb.</t>
  </si>
  <si>
    <t>Veiculo diretoria + comb.</t>
  </si>
  <si>
    <t>Monitoramento veicular</t>
  </si>
  <si>
    <t>Auditoria</t>
  </si>
  <si>
    <t>Mobiliário</t>
  </si>
  <si>
    <t>Suprimentos</t>
  </si>
  <si>
    <t>Ferramental equipes</t>
  </si>
  <si>
    <t>Benefícios /EPI</t>
  </si>
  <si>
    <t>Receitas acessórias</t>
  </si>
  <si>
    <t>Consumo de energia</t>
  </si>
  <si>
    <t>Quantidade inicial</t>
  </si>
  <si>
    <t>Total dos Tributos</t>
  </si>
  <si>
    <t>Receita Líquida</t>
  </si>
  <si>
    <t>Custos Totais</t>
  </si>
  <si>
    <t>Amortização dos Investimentos</t>
  </si>
  <si>
    <t>IRPJ</t>
  </si>
  <si>
    <t>Adicional IRPJ</t>
  </si>
  <si>
    <t>Total dos Impostos</t>
  </si>
  <si>
    <t>Outros gastos de implantação</t>
  </si>
  <si>
    <t>Resultado Antes do IRPJ/CSLL</t>
  </si>
  <si>
    <t>Acréscimos</t>
  </si>
  <si>
    <t>Veiculo /munck + comb.</t>
  </si>
  <si>
    <t>Saldo de Caixa</t>
  </si>
  <si>
    <t>Saldo Acumulado</t>
  </si>
  <si>
    <t>P4 - DRE</t>
  </si>
  <si>
    <t>NOBREAK 1.4 KVA</t>
  </si>
  <si>
    <t>LAPTOP</t>
  </si>
  <si>
    <t>APARELHOS CELULARES</t>
  </si>
  <si>
    <t>CHIP CELULAR</t>
  </si>
  <si>
    <t>TABLET</t>
  </si>
  <si>
    <t>Somatório mês</t>
  </si>
  <si>
    <t>Somatório ano</t>
  </si>
  <si>
    <t>PIS</t>
  </si>
  <si>
    <t>Aporte da Prefeitura</t>
  </si>
  <si>
    <t>PIS - % incidência</t>
  </si>
  <si>
    <t>COFINS - % incidência</t>
  </si>
  <si>
    <t>Base de cálculo</t>
  </si>
  <si>
    <t>Base Tributável</t>
  </si>
  <si>
    <t>Verificador da planilha</t>
  </si>
  <si>
    <t>Linha do Pay Back</t>
  </si>
  <si>
    <t>Total das Entradas</t>
  </si>
  <si>
    <t>Total das saídas</t>
  </si>
  <si>
    <t>Investimento Amortização</t>
  </si>
  <si>
    <t>Operação</t>
  </si>
  <si>
    <t>Outros/Terceirizados</t>
  </si>
  <si>
    <t>P2B -INVESTIMENTOS MOBILIÁRIO</t>
  </si>
  <si>
    <t>Quant.</t>
  </si>
  <si>
    <t>Aporte - Prefeitura</t>
  </si>
  <si>
    <t>Valor</t>
  </si>
  <si>
    <t>Manutenção / Troca</t>
  </si>
  <si>
    <t>Internet Dedicada</t>
  </si>
  <si>
    <t>Plano Celular (mensal)</t>
  </si>
  <si>
    <t>Plano 3G  Dados Tablet</t>
  </si>
  <si>
    <t>Linha 0800</t>
  </si>
  <si>
    <t xml:space="preserve">P2C - INVESTIMENTOS </t>
  </si>
  <si>
    <t>AMORTIZAÇÕES</t>
  </si>
  <si>
    <t>Imposto de Renda</t>
  </si>
  <si>
    <t>P3A - DESPESAS / CUSTOS OPERACIONAIS</t>
  </si>
  <si>
    <t>Despesas</t>
  </si>
  <si>
    <t>Despesas da SPE</t>
  </si>
  <si>
    <t>Taxa</t>
  </si>
  <si>
    <t>Valor Base</t>
  </si>
  <si>
    <t>Ano 01</t>
  </si>
  <si>
    <t>Ano 02</t>
  </si>
  <si>
    <t>Ano 03</t>
  </si>
  <si>
    <t>Ano 04</t>
  </si>
  <si>
    <t>Ano 05</t>
  </si>
  <si>
    <t>Ano 06</t>
  </si>
  <si>
    <t>Ano 07</t>
  </si>
  <si>
    <t>Ano 08</t>
  </si>
  <si>
    <t>Ano 09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</si>
  <si>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</si>
  <si>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</si>
  <si>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</si>
  <si>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</si>
  <si>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</si>
  <si>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</si>
  <si>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</si>
  <si>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</si>
  <si>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</si>
  <si>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</si>
  <si>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</si>
  <si>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12 anos / prazo Concessão</t>
  </si>
  <si>
    <t>5 anos</t>
  </si>
  <si>
    <t>Classe</t>
  </si>
  <si>
    <t>Sistema Atual</t>
  </si>
  <si>
    <t>Sistema LED</t>
  </si>
  <si>
    <t>Lâmpada Instalada</t>
  </si>
  <si>
    <t>Luminária LED</t>
  </si>
  <si>
    <t>Potencia</t>
  </si>
  <si>
    <t>Reator</t>
  </si>
  <si>
    <t>Potencia Total</t>
  </si>
  <si>
    <t>Qtd Pontos</t>
  </si>
  <si>
    <t>Potencia Instalada (KW)</t>
  </si>
  <si>
    <t>Consumo Total Anual (KWh)</t>
  </si>
  <si>
    <t>Potência</t>
  </si>
  <si>
    <t>Potência Instalada (KW)</t>
  </si>
  <si>
    <t>Consumo Total Anual</t>
  </si>
  <si>
    <t>Custo Total Por Tipo de Luminária</t>
  </si>
  <si>
    <t>Vias</t>
  </si>
  <si>
    <t>TOTAL</t>
  </si>
  <si>
    <t>Consumo médio Anual por Ponto de IP</t>
  </si>
  <si>
    <t>Consumo médio ano em reais</t>
  </si>
  <si>
    <t>Consumo médio ano em reais LED</t>
  </si>
  <si>
    <t>Consumo médio ano em reais ANTIGA</t>
  </si>
  <si>
    <t>Total no ano</t>
  </si>
  <si>
    <t>Furtos/ Abalroamento/Descarte</t>
  </si>
  <si>
    <t>Outros Investimentos</t>
  </si>
  <si>
    <t>ICMS</t>
  </si>
  <si>
    <t>Obra</t>
  </si>
  <si>
    <t>Garantia de Execução do Contrato</t>
  </si>
  <si>
    <t>Valor Contratual</t>
  </si>
  <si>
    <t>% do Contrato</t>
  </si>
  <si>
    <t>Execução do Contrato</t>
  </si>
  <si>
    <t>Valor no Ano</t>
  </si>
  <si>
    <t>Valor no Mês</t>
  </si>
  <si>
    <t>% de Desconto da Contraprestação</t>
  </si>
  <si>
    <t>Tipo de Lâmpada</t>
  </si>
  <si>
    <t>MOBILIÁRIO (CAD + MESA)</t>
  </si>
  <si>
    <t>CSLL</t>
  </si>
  <si>
    <t>Apuração do IRPJ/CSLL - Considerando o diferimento do Aporte</t>
  </si>
  <si>
    <t>CONTRAPRESTAÇÃO / DESCONTO</t>
  </si>
  <si>
    <t>Quantidade trocada</t>
  </si>
  <si>
    <t>Luminárias Acréscimo</t>
  </si>
  <si>
    <t>Acumulado</t>
  </si>
  <si>
    <t xml:space="preserve">11h 52 min/dia = 11,86666 h/dia x 365,25 dias/ano = </t>
  </si>
  <si>
    <t>Aterramento + outros</t>
  </si>
  <si>
    <t>Luminárias LED acumulado</t>
  </si>
  <si>
    <t>Transmissão de dados</t>
  </si>
  <si>
    <t>Luminárias Antigas</t>
  </si>
  <si>
    <t>P5 - FLUXO DO PROJETO</t>
  </si>
  <si>
    <t>Luminária Unitário c/ Telemetria</t>
  </si>
  <si>
    <t>Mobiliário 5 anos</t>
  </si>
  <si>
    <t>Meses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</si>
  <si>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</si>
  <si>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</si>
  <si>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</si>
  <si>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</si>
  <si>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</si>
  <si>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</si>
  <si>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</si>
  <si>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</si>
  <si>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</si>
  <si>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</si>
  <si>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</si>
  <si>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</si>
  <si>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Luminárias + outros 12 anos</t>
  </si>
  <si>
    <t>Moeda Constante</t>
  </si>
  <si>
    <t>R$ x 1.000     Total</t>
  </si>
  <si>
    <t>R$ x 1.000     Média ano</t>
  </si>
  <si>
    <t>R$ x  mês por ponto</t>
  </si>
  <si>
    <t>%</t>
  </si>
  <si>
    <t>Resultado (-) energia</t>
  </si>
  <si>
    <t>Tributos</t>
  </si>
  <si>
    <t>Custos</t>
  </si>
  <si>
    <t>Resultado (-) custos</t>
  </si>
  <si>
    <t>Lucro</t>
  </si>
  <si>
    <t>Mês</t>
  </si>
  <si>
    <t>Média</t>
  </si>
  <si>
    <t xml:space="preserve">% </t>
  </si>
  <si>
    <t>Pontos</t>
  </si>
  <si>
    <t>Aporte</t>
  </si>
  <si>
    <t>Aporte Diferido</t>
  </si>
  <si>
    <t>Dados e Cálculos diversos</t>
  </si>
  <si>
    <t>Cálculo-Diferimento do Aporte</t>
  </si>
  <si>
    <t>Total da dedução PIS/COFINS</t>
  </si>
  <si>
    <t>Deduções da base</t>
  </si>
  <si>
    <t xml:space="preserve">Apuração do PIS / COFINS </t>
  </si>
  <si>
    <t>Adição</t>
  </si>
  <si>
    <t>Saldo</t>
  </si>
  <si>
    <t>Soma da base no ano</t>
  </si>
  <si>
    <t>Exclusão ( base negativa)</t>
  </si>
  <si>
    <t>Saldo acumulado exclusão</t>
  </si>
  <si>
    <t>P3C - CÁLCULO DA TARIFA DE ENERGIA COM TRIBUTOS</t>
  </si>
  <si>
    <t>Tarifa sem tributos</t>
  </si>
  <si>
    <r>
      <rPr>
        <b/>
        <sz val="11"/>
        <color theme="1"/>
        <rFont val="Arial"/>
        <family val="2"/>
      </rPr>
      <t>Obs:</t>
    </r>
    <r>
      <rPr>
        <sz val="11"/>
        <color theme="1"/>
        <rFont val="Arial"/>
        <family val="2"/>
      </rPr>
      <t xml:space="preserve"> O valor do PIS e da COFINS é variável a cada mês, pois há a dedução da base de insumos que não são constantes. Como consequência, o % em relação a base muda a cada mês.</t>
    </r>
  </si>
  <si>
    <t>Secretária / Administrativa</t>
  </si>
  <si>
    <t>Aluguel de Espaço</t>
  </si>
  <si>
    <t>Alugueis e outros</t>
  </si>
  <si>
    <t>Custo com servidores e backup Online</t>
  </si>
  <si>
    <t>Custo Por Ponto</t>
  </si>
  <si>
    <t>Tabela informativa  referente a apuração da aliquota de PIS/COFINS durante os últimos 12 meses</t>
  </si>
  <si>
    <t xml:space="preserve">Equipe de Troca </t>
  </si>
  <si>
    <t>Eletricista</t>
  </si>
  <si>
    <t>Motorista</t>
  </si>
  <si>
    <t xml:space="preserve">Motorista </t>
  </si>
  <si>
    <t xml:space="preserve">Auxiliar </t>
  </si>
  <si>
    <t xml:space="preserve">Eletricista </t>
  </si>
  <si>
    <t>Locação de Veículos / Equipamentos (Incluí seguros, taxas e impostos)</t>
  </si>
  <si>
    <t>Luminárias c/ Telemetria</t>
  </si>
  <si>
    <t>Operador de Call Center</t>
  </si>
  <si>
    <t>Tarifa com 
tributos</t>
  </si>
  <si>
    <t>Outros</t>
  </si>
  <si>
    <t>Outros Gastos</t>
  </si>
  <si>
    <t>CAMOP MAIOR</t>
  </si>
  <si>
    <t>SERVIDOR VIRTUALIZAÇÃO e SETUP</t>
  </si>
  <si>
    <t>Ano 21</t>
  </si>
  <si>
    <t>Ano 22</t>
  </si>
  <si>
    <t>Ano 23</t>
  </si>
  <si>
    <t>Ano 24</t>
  </si>
  <si>
    <t>Instalações LED</t>
  </si>
  <si>
    <t>P3C - CUSTOS - SEGUROS</t>
  </si>
  <si>
    <t>P3B - CRONOGRAMA DE</t>
  </si>
  <si>
    <t>INSTALAÇÃO</t>
  </si>
  <si>
    <t>Vapor de Sódio</t>
  </si>
  <si>
    <t>Evolução do Gasto com Energia durante a troca</t>
  </si>
  <si>
    <t>Ano 1</t>
  </si>
  <si>
    <t>Ano 2</t>
  </si>
  <si>
    <t>Cronograma de Instalação Inicial e Energia Paga</t>
  </si>
  <si>
    <t>Custo de Energia Após Impostos</t>
  </si>
  <si>
    <t>Custo de Energia antes de impostos</t>
  </si>
  <si>
    <t>Outros (Viagens, ...)</t>
  </si>
  <si>
    <r>
      <rPr>
        <b/>
        <u/>
        <sz val="10"/>
        <color rgb="FF000000"/>
        <rFont val="Arial"/>
        <family val="2"/>
      </rPr>
      <t>Contraprestação</t>
    </r>
    <r>
      <rPr>
        <b/>
        <sz val="10"/>
        <color rgb="FF000000"/>
        <rFont val="Arial"/>
        <family val="2"/>
      </rPr>
      <t xml:space="preserve">: </t>
    </r>
    <r>
      <rPr>
        <sz val="10"/>
        <color rgb="FF000000"/>
        <rFont val="Arial"/>
        <family val="2"/>
      </rPr>
      <t>refere-se à receita resultante da prestação de serviços de iluminação pública da cidade de Queimadas / PB</t>
    </r>
  </si>
  <si>
    <t>Data: 24/09/19</t>
  </si>
  <si>
    <t>Vapor de Mercúrio</t>
  </si>
  <si>
    <t>Mista</t>
  </si>
  <si>
    <t>Vapor Metálico</t>
  </si>
  <si>
    <t>LED</t>
  </si>
  <si>
    <t>Fluorescente</t>
  </si>
  <si>
    <t>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</si>
</sst>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.0%"/>
    <numFmt numFmtId="167" formatCode="_(* #,##0_);_(* \(#,##0\);_(* &quot;-&quot;_);_(@_)"/>
    <numFmt numFmtId="168" formatCode="_(* #,##0_);_(* \(#,##0\);_(* &quot;-&quot;??_);_(@_)"/>
    <numFmt numFmtId="169" formatCode="&quot;ANO &quot;#,##0"/>
    <numFmt numFmtId="170" formatCode="_-[$R$-416]\ * #,##0.00_-;\-[$R$-416]\ * #,##0.00_-;_-[$R$-416]\ * &quot;-&quot;??_-;_-@_-"/>
    <numFmt numFmtId="171" formatCode="_-* #,##0.0000_-;\-* #,##0.0000_-;_-* &quot;-&quot;??_-;_-@_-"/>
    <numFmt numFmtId="172" formatCode="_-[$R$-416]\ * #,##0_-;\-[$R$-416]\ * #,##0_-;_-[$R$-416]\ * &quot;-&quot;??_-;_-@_-"/>
    <numFmt numFmtId="173" formatCode="_-[$R$-416]\ * #,##0.00000_-;\-[$R$-416]\ * #,##0.00000_-;_-[$R$-416]\ * &quot;-&quot;??_-;_-@_-"/>
    <numFmt numFmtId="174" formatCode="&quot;LED&quot;\ ###\ &quot;W&quot;"/>
    <numFmt numFmtId="175" formatCode="###.##\ &quot;KWh&quot;"/>
    <numFmt numFmtId="176" formatCode="_-[$R$-416]\ * #,##0.00_-;\-[$R$-416]\ * #,##0.00_-;_-[$R$-416]\ * &quot;-&quot;?????_-;_-@_-"/>
    <numFmt numFmtId="177" formatCode="_(* #,##0_)\ &quot;horas/ano&quot;;_(* \(#,##0\)\ &quot;horas/ano&quot;;_(* &quot;-&quot;_);_(@_)"/>
    <numFmt numFmtId="178" formatCode="_-&quot;R$&quot;\ * #,##0_-;\-&quot;R$&quot;\ * #,##0_-;_-&quot;R$&quot;\ * &quot;-&quot;??_-;_-@_-"/>
    <numFmt numFmtId="179" formatCode="0.000000%"/>
    <numFmt numFmtId="180" formatCode="_-* #,##0.00000000_-;\-* #,##0.00000000_-;_-* &quot;-&quot;??_-;_-@_-"/>
    <numFmt numFmtId="181" formatCode="_-* #,##0.000_-;\-* #,##0.000_-;_-* &quot;-&quot;??_-;_-@_-"/>
  </numFmts>
  <fonts count="49" x14ac:knownFonts="1"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44546A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416">
    <xf numFmtId="0" fontId="0" fillId="0" borderId="0" xfId="0"/>
    <xf numFmtId="0" fontId="7" fillId="0" borderId="0" xfId="0" applyFont="1"/>
    <xf numFmtId="0" fontId="5" fillId="0" borderId="0" xfId="0" applyFont="1"/>
    <xf numFmtId="164" fontId="0" fillId="0" borderId="0" xfId="0" applyNumberFormat="1"/>
    <xf numFmtId="9" fontId="10" fillId="0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167" fontId="9" fillId="0" borderId="1" xfId="0" applyNumberFormat="1" applyFont="1" applyFill="1" applyBorder="1" applyAlignment="1" applyProtection="1"/>
    <xf numFmtId="9" fontId="10" fillId="0" borderId="1" xfId="0" applyNumberFormat="1" applyFont="1" applyFill="1" applyBorder="1" applyAlignment="1" applyProtection="1">
      <alignment horizontal="center"/>
    </xf>
    <xf numFmtId="167" fontId="10" fillId="0" borderId="1" xfId="0" applyNumberFormat="1" applyFont="1" applyFill="1" applyBorder="1" applyAlignment="1" applyProtection="1"/>
    <xf numFmtId="168" fontId="9" fillId="0" borderId="1" xfId="0" applyNumberFormat="1" applyFont="1" applyFill="1" applyBorder="1" applyAlignment="1" applyProtection="1"/>
    <xf numFmtId="168" fontId="10" fillId="0" borderId="1" xfId="0" applyNumberFormat="1" applyFont="1" applyFill="1" applyBorder="1" applyAlignment="1" applyProtection="1"/>
    <xf numFmtId="168" fontId="11" fillId="0" borderId="0" xfId="0" applyNumberFormat="1" applyFont="1" applyFill="1" applyBorder="1" applyAlignment="1" applyProtection="1"/>
    <xf numFmtId="168" fontId="10" fillId="0" borderId="0" xfId="0" applyNumberFormat="1" applyFont="1" applyFill="1" applyBorder="1" applyAlignment="1" applyProtection="1"/>
    <xf numFmtId="0" fontId="6" fillId="2" borderId="1" xfId="0" applyFont="1" applyFill="1" applyBorder="1" applyProtection="1"/>
    <xf numFmtId="10" fontId="6" fillId="2" borderId="1" xfId="0" applyNumberFormat="1" applyFont="1" applyFill="1" applyBorder="1"/>
    <xf numFmtId="167" fontId="6" fillId="2" borderId="1" xfId="4" applyNumberFormat="1" applyFont="1" applyFill="1" applyBorder="1" applyProtection="1"/>
    <xf numFmtId="0" fontId="4" fillId="0" borderId="0" xfId="0" applyFont="1" applyAlignment="1">
      <alignment horizontal="center"/>
    </xf>
    <xf numFmtId="169" fontId="6" fillId="2" borderId="1" xfId="0" applyNumberFormat="1" applyFont="1" applyFill="1" applyBorder="1" applyAlignment="1">
      <alignment horizontal="center" vertical="center"/>
    </xf>
    <xf numFmtId="168" fontId="10" fillId="0" borderId="1" xfId="0" applyNumberFormat="1" applyFont="1" applyFill="1" applyBorder="1" applyProtection="1"/>
    <xf numFmtId="0" fontId="13" fillId="0" borderId="0" xfId="0" applyFont="1"/>
    <xf numFmtId="164" fontId="7" fillId="0" borderId="0" xfId="0" applyNumberFormat="1" applyFont="1" applyFill="1" applyBorder="1"/>
    <xf numFmtId="0" fontId="5" fillId="0" borderId="1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164" fontId="7" fillId="0" borderId="1" xfId="1" applyNumberFormat="1" applyFont="1" applyFill="1" applyBorder="1"/>
    <xf numFmtId="164" fontId="5" fillId="0" borderId="1" xfId="0" applyNumberFormat="1" applyFont="1" applyFill="1" applyBorder="1"/>
    <xf numFmtId="164" fontId="7" fillId="0" borderId="1" xfId="0" applyNumberFormat="1" applyFont="1" applyFill="1" applyBorder="1"/>
    <xf numFmtId="0" fontId="7" fillId="0" borderId="1" xfId="0" applyFont="1" applyFill="1" applyBorder="1"/>
    <xf numFmtId="0" fontId="0" fillId="5" borderId="1" xfId="0" applyFont="1" applyFill="1" applyBorder="1"/>
    <xf numFmtId="0" fontId="7" fillId="5" borderId="1" xfId="0" applyFont="1" applyFill="1" applyBorder="1" applyAlignment="1">
      <alignment horizontal="center"/>
    </xf>
    <xf numFmtId="169" fontId="7" fillId="5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/>
    <xf numFmtId="43" fontId="5" fillId="0" borderId="0" xfId="1" applyFont="1"/>
    <xf numFmtId="171" fontId="19" fillId="0" borderId="0" xfId="1" applyNumberFormat="1" applyFont="1"/>
    <xf numFmtId="0" fontId="14" fillId="3" borderId="5" xfId="6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0" fillId="0" borderId="1" xfId="0" applyFill="1" applyBorder="1"/>
    <xf numFmtId="0" fontId="5" fillId="0" borderId="0" xfId="0" applyFont="1" applyFill="1"/>
    <xf numFmtId="0" fontId="0" fillId="0" borderId="0" xfId="0" applyFill="1"/>
    <xf numFmtId="43" fontId="5" fillId="0" borderId="1" xfId="1" applyFont="1" applyFill="1" applyBorder="1"/>
    <xf numFmtId="43" fontId="5" fillId="0" borderId="1" xfId="1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/>
    <xf numFmtId="0" fontId="7" fillId="0" borderId="0" xfId="0" applyFont="1" applyFill="1"/>
    <xf numFmtId="164" fontId="5" fillId="0" borderId="1" xfId="1" applyNumberFormat="1" applyFont="1" applyFill="1" applyBorder="1"/>
    <xf numFmtId="164" fontId="7" fillId="0" borderId="6" xfId="1" applyNumberFormat="1" applyFont="1" applyFill="1" applyBorder="1"/>
    <xf numFmtId="0" fontId="7" fillId="0" borderId="0" xfId="0" applyFont="1" applyFill="1" applyBorder="1"/>
    <xf numFmtId="164" fontId="7" fillId="5" borderId="1" xfId="1" applyNumberFormat="1" applyFont="1" applyFill="1" applyBorder="1"/>
    <xf numFmtId="0" fontId="5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justify"/>
    </xf>
    <xf numFmtId="0" fontId="6" fillId="2" borderId="8" xfId="0" applyFont="1" applyFill="1" applyBorder="1"/>
    <xf numFmtId="0" fontId="4" fillId="2" borderId="4" xfId="0" applyFont="1" applyFill="1" applyBorder="1"/>
    <xf numFmtId="0" fontId="8" fillId="2" borderId="9" xfId="0" applyFont="1" applyFill="1" applyBorder="1" applyAlignment="1">
      <alignment horizontal="right"/>
    </xf>
    <xf numFmtId="0" fontId="6" fillId="2" borderId="10" xfId="0" applyFont="1" applyFill="1" applyBorder="1"/>
    <xf numFmtId="0" fontId="4" fillId="2" borderId="3" xfId="0" applyFont="1" applyFill="1" applyBorder="1"/>
    <xf numFmtId="0" fontId="8" fillId="2" borderId="11" xfId="0" applyFont="1" applyFill="1" applyBorder="1" applyAlignment="1">
      <alignment horizontal="right"/>
    </xf>
    <xf numFmtId="0" fontId="20" fillId="5" borderId="7" xfId="0" applyFont="1" applyFill="1" applyBorder="1"/>
    <xf numFmtId="0" fontId="0" fillId="5" borderId="5" xfId="0" applyFill="1" applyBorder="1"/>
    <xf numFmtId="43" fontId="7" fillId="5" borderId="1" xfId="0" applyNumberFormat="1" applyFont="1" applyFill="1" applyBorder="1"/>
    <xf numFmtId="9" fontId="5" fillId="0" borderId="1" xfId="1" applyNumberFormat="1" applyFont="1" applyFill="1" applyBorder="1"/>
    <xf numFmtId="164" fontId="0" fillId="0" borderId="0" xfId="0" applyNumberFormat="1" applyFill="1"/>
    <xf numFmtId="0" fontId="3" fillId="0" borderId="0" xfId="0" applyFont="1" applyFill="1" applyBorder="1"/>
    <xf numFmtId="0" fontId="0" fillId="5" borderId="1" xfId="0" applyFill="1" applyBorder="1"/>
    <xf numFmtId="0" fontId="20" fillId="5" borderId="1" xfId="0" applyFont="1" applyFill="1" applyBorder="1"/>
    <xf numFmtId="0" fontId="18" fillId="0" borderId="0" xfId="0" applyFont="1" applyFill="1"/>
    <xf numFmtId="0" fontId="7" fillId="0" borderId="6" xfId="0" applyFont="1" applyFill="1" applyBorder="1"/>
    <xf numFmtId="0" fontId="7" fillId="0" borderId="3" xfId="0" applyFont="1" applyFill="1" applyBorder="1"/>
    <xf numFmtId="164" fontId="5" fillId="0" borderId="0" xfId="0" applyNumberFormat="1" applyFont="1" applyFill="1" applyBorder="1"/>
    <xf numFmtId="166" fontId="10" fillId="0" borderId="1" xfId="0" applyNumberFormat="1" applyFont="1" applyFill="1" applyBorder="1" applyAlignment="1" applyProtection="1"/>
    <xf numFmtId="167" fontId="10" fillId="0" borderId="0" xfId="0" applyNumberFormat="1" applyFont="1" applyFill="1" applyBorder="1" applyAlignment="1" applyProtection="1"/>
    <xf numFmtId="167" fontId="9" fillId="0" borderId="0" xfId="0" applyNumberFormat="1" applyFont="1" applyFill="1" applyBorder="1" applyAlignment="1" applyProtection="1"/>
    <xf numFmtId="43" fontId="5" fillId="5" borderId="1" xfId="1" applyNumberFormat="1" applyFont="1" applyFill="1" applyBorder="1"/>
    <xf numFmtId="43" fontId="5" fillId="5" borderId="1" xfId="1" applyFont="1" applyFill="1" applyBorder="1"/>
    <xf numFmtId="43" fontId="5" fillId="5" borderId="6" xfId="1" applyNumberFormat="1" applyFont="1" applyFill="1" applyBorder="1"/>
    <xf numFmtId="43" fontId="5" fillId="5" borderId="6" xfId="1" applyFont="1" applyFill="1" applyBorder="1"/>
    <xf numFmtId="164" fontId="7" fillId="5" borderId="6" xfId="1" applyNumberFormat="1" applyFont="1" applyFill="1" applyBorder="1"/>
    <xf numFmtId="0" fontId="5" fillId="0" borderId="13" xfId="0" applyFont="1" applyBorder="1"/>
    <xf numFmtId="0" fontId="0" fillId="6" borderId="5" xfId="0" applyFill="1" applyBorder="1"/>
    <xf numFmtId="0" fontId="22" fillId="0" borderId="1" xfId="0" applyFont="1" applyFill="1" applyBorder="1" applyAlignment="1"/>
    <xf numFmtId="10" fontId="22" fillId="0" borderId="1" xfId="0" applyNumberFormat="1" applyFont="1" applyFill="1" applyBorder="1" applyAlignment="1">
      <alignment horizontal="right"/>
    </xf>
    <xf numFmtId="0" fontId="17" fillId="0" borderId="1" xfId="0" applyFont="1" applyFill="1" applyBorder="1"/>
    <xf numFmtId="0" fontId="5" fillId="0" borderId="1" xfId="0" applyFont="1" applyBorder="1"/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8" fontId="16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4" fillId="5" borderId="1" xfId="0" applyFont="1" applyFill="1" applyBorder="1"/>
    <xf numFmtId="0" fontId="25" fillId="0" borderId="1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>
      <alignment wrapText="1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wrapText="1"/>
    </xf>
    <xf numFmtId="0" fontId="25" fillId="6" borderId="1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/>
    <xf numFmtId="0" fontId="24" fillId="0" borderId="1" xfId="0" applyFont="1" applyFill="1" applyBorder="1" applyProtection="1"/>
    <xf numFmtId="0" fontId="23" fillId="0" borderId="1" xfId="0" applyFont="1" applyFill="1" applyBorder="1" applyAlignment="1" applyProtection="1">
      <alignment horizontal="left"/>
    </xf>
    <xf numFmtId="0" fontId="23" fillId="0" borderId="1" xfId="0" applyFont="1" applyFill="1" applyBorder="1" applyProtection="1"/>
    <xf numFmtId="0" fontId="23" fillId="5" borderId="1" xfId="0" applyFont="1" applyFill="1" applyBorder="1"/>
    <xf numFmtId="0" fontId="23" fillId="0" borderId="0" xfId="0" applyFont="1" applyFill="1"/>
    <xf numFmtId="0" fontId="4" fillId="2" borderId="0" xfId="0" applyFont="1" applyFill="1" applyBorder="1"/>
    <xf numFmtId="0" fontId="14" fillId="0" borderId="1" xfId="6" applyFont="1" applyBorder="1"/>
    <xf numFmtId="164" fontId="0" fillId="0" borderId="1" xfId="1" applyNumberFormat="1" applyFont="1" applyFill="1" applyBorder="1"/>
    <xf numFmtId="0" fontId="8" fillId="2" borderId="0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justify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43" fontId="0" fillId="5" borderId="6" xfId="1" applyNumberFormat="1" applyFont="1" applyFill="1" applyBorder="1"/>
    <xf numFmtId="164" fontId="3" fillId="5" borderId="6" xfId="1" applyNumberFormat="1" applyFont="1" applyFill="1" applyBorder="1"/>
    <xf numFmtId="0" fontId="24" fillId="0" borderId="1" xfId="0" applyFont="1" applyFill="1" applyBorder="1"/>
    <xf numFmtId="0" fontId="27" fillId="0" borderId="1" xfId="0" applyFont="1" applyFill="1" applyBorder="1"/>
    <xf numFmtId="164" fontId="5" fillId="0" borderId="6" xfId="0" applyNumberFormat="1" applyFont="1" applyFill="1" applyBorder="1"/>
    <xf numFmtId="0" fontId="7" fillId="0" borderId="13" xfId="0" applyFont="1" applyBorder="1"/>
    <xf numFmtId="43" fontId="7" fillId="2" borderId="1" xfId="1" applyNumberFormat="1" applyFont="1" applyFill="1" applyBorder="1"/>
    <xf numFmtId="9" fontId="7" fillId="2" borderId="1" xfId="1" applyNumberFormat="1" applyFont="1" applyFill="1" applyBorder="1"/>
    <xf numFmtId="43" fontId="7" fillId="2" borderId="1" xfId="1" applyFont="1" applyFill="1" applyBorder="1"/>
    <xf numFmtId="164" fontId="7" fillId="2" borderId="1" xfId="1" applyNumberFormat="1" applyFont="1" applyFill="1" applyBorder="1"/>
    <xf numFmtId="43" fontId="7" fillId="2" borderId="14" xfId="1" applyNumberFormat="1" applyFont="1" applyFill="1" applyBorder="1"/>
    <xf numFmtId="9" fontId="7" fillId="2" borderId="14" xfId="1" applyNumberFormat="1" applyFont="1" applyFill="1" applyBorder="1"/>
    <xf numFmtId="43" fontId="7" fillId="2" borderId="14" xfId="1" applyFont="1" applyFill="1" applyBorder="1"/>
    <xf numFmtId="164" fontId="7" fillId="2" borderId="14" xfId="1" applyNumberFormat="1" applyFont="1" applyFill="1" applyBorder="1"/>
    <xf numFmtId="43" fontId="5" fillId="0" borderId="6" xfId="1" applyNumberFormat="1" applyFont="1" applyFill="1" applyBorder="1"/>
    <xf numFmtId="9" fontId="5" fillId="0" borderId="6" xfId="1" applyNumberFormat="1" applyFont="1" applyFill="1" applyBorder="1"/>
    <xf numFmtId="43" fontId="5" fillId="0" borderId="6" xfId="1" applyFont="1" applyFill="1" applyBorder="1"/>
    <xf numFmtId="164" fontId="5" fillId="0" borderId="6" xfId="1" applyNumberFormat="1" applyFont="1" applyFill="1" applyBorder="1"/>
    <xf numFmtId="0" fontId="8" fillId="2" borderId="1" xfId="0" applyFont="1" applyFill="1" applyBorder="1"/>
    <xf numFmtId="0" fontId="7" fillId="5" borderId="1" xfId="0" applyFont="1" applyFill="1" applyBorder="1" applyAlignment="1">
      <alignment horizontal="left" vertical="center"/>
    </xf>
    <xf numFmtId="0" fontId="8" fillId="2" borderId="14" xfId="0" applyFont="1" applyFill="1" applyBorder="1"/>
    <xf numFmtId="0" fontId="7" fillId="5" borderId="6" xfId="0" applyFont="1" applyFill="1" applyBorder="1"/>
    <xf numFmtId="0" fontId="8" fillId="2" borderId="13" xfId="0" applyFont="1" applyFill="1" applyBorder="1"/>
    <xf numFmtId="43" fontId="28" fillId="2" borderId="1" xfId="1" applyNumberFormat="1" applyFont="1" applyFill="1" applyBorder="1"/>
    <xf numFmtId="9" fontId="28" fillId="2" borderId="1" xfId="1" applyNumberFormat="1" applyFont="1" applyFill="1" applyBorder="1"/>
    <xf numFmtId="164" fontId="28" fillId="2" borderId="1" xfId="1" applyNumberFormat="1" applyFont="1" applyFill="1" applyBorder="1"/>
    <xf numFmtId="167" fontId="9" fillId="0" borderId="1" xfId="4" applyNumberFormat="1" applyFont="1" applyFill="1" applyBorder="1" applyProtection="1"/>
    <xf numFmtId="164" fontId="5" fillId="5" borderId="1" xfId="1" applyNumberFormat="1" applyFont="1" applyFill="1" applyBorder="1"/>
    <xf numFmtId="164" fontId="7" fillId="5" borderId="1" xfId="0" applyNumberFormat="1" applyFont="1" applyFill="1" applyBorder="1" applyAlignment="1">
      <alignment horizontal="center" vertical="justify"/>
    </xf>
    <xf numFmtId="164" fontId="5" fillId="5" borderId="6" xfId="1" applyNumberFormat="1" applyFont="1" applyFill="1" applyBorder="1"/>
    <xf numFmtId="0" fontId="7" fillId="0" borderId="7" xfId="0" applyFont="1" applyFill="1" applyBorder="1"/>
    <xf numFmtId="0" fontId="0" fillId="0" borderId="2" xfId="0" applyFill="1" applyBorder="1"/>
    <xf numFmtId="0" fontId="14" fillId="0" borderId="0" xfId="6"/>
    <xf numFmtId="164" fontId="5" fillId="0" borderId="1" xfId="1" applyNumberFormat="1" applyFont="1" applyBorder="1"/>
    <xf numFmtId="164" fontId="7" fillId="8" borderId="1" xfId="1" applyNumberFormat="1" applyFont="1" applyFill="1" applyBorder="1"/>
    <xf numFmtId="0" fontId="7" fillId="8" borderId="1" xfId="6" applyFont="1" applyFill="1" applyBorder="1"/>
    <xf numFmtId="0" fontId="31" fillId="0" borderId="1" xfId="6" applyFont="1" applyBorder="1"/>
    <xf numFmtId="0" fontId="5" fillId="0" borderId="1" xfId="6" applyFont="1" applyBorder="1"/>
    <xf numFmtId="174" fontId="5" fillId="0" borderId="1" xfId="6" applyNumberFormat="1" applyFont="1" applyBorder="1"/>
    <xf numFmtId="170" fontId="5" fillId="0" borderId="1" xfId="6" applyNumberFormat="1" applyFont="1" applyBorder="1"/>
    <xf numFmtId="0" fontId="5" fillId="0" borderId="0" xfId="6" applyFont="1"/>
    <xf numFmtId="172" fontId="5" fillId="0" borderId="1" xfId="6" applyNumberFormat="1" applyFont="1" applyBorder="1"/>
    <xf numFmtId="0" fontId="7" fillId="0" borderId="7" xfId="6" applyFont="1" applyBorder="1" applyAlignment="1">
      <alignment horizontal="left"/>
    </xf>
    <xf numFmtId="0" fontId="5" fillId="0" borderId="5" xfId="6" applyFont="1" applyBorder="1"/>
    <xf numFmtId="0" fontId="20" fillId="0" borderId="5" xfId="6" applyFont="1" applyBorder="1" applyAlignment="1">
      <alignment horizontal="right"/>
    </xf>
    <xf numFmtId="0" fontId="7" fillId="0" borderId="5" xfId="6" applyFont="1" applyBorder="1" applyAlignment="1">
      <alignment horizontal="left"/>
    </xf>
    <xf numFmtId="0" fontId="14" fillId="0" borderId="5" xfId="6" applyBorder="1"/>
    <xf numFmtId="43" fontId="5" fillId="0" borderId="1" xfId="1" applyFont="1" applyBorder="1"/>
    <xf numFmtId="164" fontId="7" fillId="4" borderId="1" xfId="1" applyNumberFormat="1" applyFont="1" applyFill="1" applyBorder="1"/>
    <xf numFmtId="0" fontId="5" fillId="4" borderId="1" xfId="6" applyFont="1" applyFill="1" applyBorder="1"/>
    <xf numFmtId="172" fontId="7" fillId="4" borderId="1" xfId="8" applyNumberFormat="1" applyFont="1" applyFill="1" applyBorder="1"/>
    <xf numFmtId="175" fontId="7" fillId="4" borderId="1" xfId="8" applyNumberFormat="1" applyFont="1" applyFill="1" applyBorder="1"/>
    <xf numFmtId="176" fontId="14" fillId="4" borderId="1" xfId="6" applyNumberFormat="1" applyFill="1" applyBorder="1"/>
    <xf numFmtId="43" fontId="7" fillId="4" borderId="1" xfId="6" applyNumberFormat="1" applyFont="1" applyFill="1" applyBorder="1"/>
    <xf numFmtId="0" fontId="0" fillId="0" borderId="0" xfId="0" applyFill="1" applyBorder="1"/>
    <xf numFmtId="43" fontId="7" fillId="8" borderId="1" xfId="1" applyFont="1" applyFill="1" applyBorder="1"/>
    <xf numFmtId="0" fontId="6" fillId="2" borderId="15" xfId="0" applyFont="1" applyFill="1" applyBorder="1"/>
    <xf numFmtId="0" fontId="15" fillId="0" borderId="1" xfId="6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/>
    </xf>
    <xf numFmtId="0" fontId="15" fillId="0" borderId="1" xfId="6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 wrapText="1"/>
    </xf>
    <xf numFmtId="43" fontId="0" fillId="0" borderId="0" xfId="0" applyNumberFormat="1"/>
    <xf numFmtId="0" fontId="9" fillId="4" borderId="6" xfId="0" applyFont="1" applyFill="1" applyBorder="1" applyAlignment="1">
      <alignment horizontal="left" vertical="center" wrapText="1"/>
    </xf>
    <xf numFmtId="43" fontId="10" fillId="4" borderId="6" xfId="1" applyFont="1" applyFill="1" applyBorder="1" applyAlignment="1">
      <alignment horizontal="left" vertical="center" wrapText="1" indent="5"/>
    </xf>
    <xf numFmtId="0" fontId="9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23" fillId="0" borderId="1" xfId="0" applyFont="1" applyFill="1" applyBorder="1"/>
    <xf numFmtId="10" fontId="5" fillId="0" borderId="0" xfId="2" applyNumberFormat="1" applyFont="1"/>
    <xf numFmtId="9" fontId="7" fillId="9" borderId="0" xfId="0" applyNumberFormat="1" applyFont="1" applyFill="1" applyAlignment="1">
      <alignment horizontal="center"/>
    </xf>
    <xf numFmtId="172" fontId="7" fillId="8" borderId="1" xfId="6" applyNumberFormat="1" applyFont="1" applyFill="1" applyBorder="1"/>
    <xf numFmtId="0" fontId="34" fillId="4" borderId="7" xfId="6" applyFont="1" applyFill="1" applyBorder="1"/>
    <xf numFmtId="0" fontId="14" fillId="4" borderId="5" xfId="6" applyFill="1" applyBorder="1"/>
    <xf numFmtId="43" fontId="16" fillId="4" borderId="1" xfId="1" applyFont="1" applyFill="1" applyBorder="1"/>
    <xf numFmtId="0" fontId="7" fillId="0" borderId="10" xfId="0" applyFont="1" applyFill="1" applyBorder="1"/>
    <xf numFmtId="164" fontId="5" fillId="0" borderId="2" xfId="0" applyNumberFormat="1" applyFont="1" applyFill="1" applyBorder="1"/>
    <xf numFmtId="0" fontId="15" fillId="0" borderId="1" xfId="6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/>
    <xf numFmtId="0" fontId="13" fillId="0" borderId="1" xfId="0" applyFont="1" applyBorder="1"/>
    <xf numFmtId="164" fontId="0" fillId="0" borderId="0" xfId="1" applyNumberFormat="1" applyFont="1"/>
    <xf numFmtId="10" fontId="0" fillId="0" borderId="0" xfId="0" applyNumberFormat="1"/>
    <xf numFmtId="0" fontId="3" fillId="7" borderId="16" xfId="0" applyFont="1" applyFill="1" applyBorder="1"/>
    <xf numFmtId="0" fontId="3" fillId="7" borderId="20" xfId="0" applyFont="1" applyFill="1" applyBorder="1"/>
    <xf numFmtId="43" fontId="36" fillId="7" borderId="9" xfId="1" applyFont="1" applyFill="1" applyBorder="1" applyAlignment="1">
      <alignment horizontal="center" vertical="justify"/>
    </xf>
    <xf numFmtId="0" fontId="36" fillId="7" borderId="21" xfId="0" applyFont="1" applyFill="1" applyBorder="1" applyAlignment="1">
      <alignment horizontal="center" vertical="center"/>
    </xf>
    <xf numFmtId="0" fontId="0" fillId="7" borderId="20" xfId="0" applyFill="1" applyBorder="1"/>
    <xf numFmtId="178" fontId="0" fillId="7" borderId="22" xfId="9" applyNumberFormat="1" applyFont="1" applyFill="1" applyBorder="1"/>
    <xf numFmtId="178" fontId="0" fillId="7" borderId="12" xfId="9" applyNumberFormat="1" applyFont="1" applyFill="1" applyBorder="1"/>
    <xf numFmtId="164" fontId="0" fillId="7" borderId="12" xfId="1" applyNumberFormat="1" applyFont="1" applyFill="1" applyBorder="1"/>
    <xf numFmtId="0" fontId="0" fillId="7" borderId="21" xfId="0" applyFill="1" applyBorder="1"/>
    <xf numFmtId="178" fontId="0" fillId="7" borderId="12" xfId="0" applyNumberFormat="1" applyFill="1" applyBorder="1"/>
    <xf numFmtId="44" fontId="0" fillId="7" borderId="12" xfId="0" applyNumberFormat="1" applyFill="1" applyBorder="1"/>
    <xf numFmtId="10" fontId="5" fillId="7" borderId="21" xfId="2" applyNumberFormat="1" applyFont="1" applyFill="1" applyBorder="1"/>
    <xf numFmtId="0" fontId="0" fillId="7" borderId="23" xfId="0" applyFill="1" applyBorder="1"/>
    <xf numFmtId="178" fontId="0" fillId="7" borderId="24" xfId="9" applyNumberFormat="1" applyFont="1" applyFill="1" applyBorder="1"/>
    <xf numFmtId="178" fontId="0" fillId="7" borderId="11" xfId="0" applyNumberFormat="1" applyFill="1" applyBorder="1"/>
    <xf numFmtId="44" fontId="0" fillId="7" borderId="11" xfId="0" applyNumberFormat="1" applyFill="1" applyBorder="1"/>
    <xf numFmtId="178" fontId="0" fillId="7" borderId="22" xfId="0" applyNumberFormat="1" applyFill="1" applyBorder="1"/>
    <xf numFmtId="178" fontId="0" fillId="7" borderId="24" xfId="0" applyNumberFormat="1" applyFill="1" applyBorder="1"/>
    <xf numFmtId="0" fontId="0" fillId="7" borderId="25" xfId="0" applyFill="1" applyBorder="1"/>
    <xf numFmtId="178" fontId="0" fillId="7" borderId="26" xfId="9" applyNumberFormat="1" applyFont="1" applyFill="1" applyBorder="1"/>
    <xf numFmtId="178" fontId="0" fillId="7" borderId="26" xfId="0" applyNumberFormat="1" applyFill="1" applyBorder="1"/>
    <xf numFmtId="44" fontId="0" fillId="7" borderId="26" xfId="0" applyNumberFormat="1" applyFill="1" applyBorder="1"/>
    <xf numFmtId="178" fontId="0" fillId="7" borderId="1" xfId="9" applyNumberFormat="1" applyFont="1" applyFill="1" applyBorder="1"/>
    <xf numFmtId="0" fontId="3" fillId="7" borderId="1" xfId="0" applyFont="1" applyFill="1" applyBorder="1"/>
    <xf numFmtId="0" fontId="0" fillId="7" borderId="1" xfId="0" applyFill="1" applyBorder="1" applyAlignment="1">
      <alignment horizontal="center"/>
    </xf>
    <xf numFmtId="10" fontId="5" fillId="7" borderId="27" xfId="2" applyNumberFormat="1" applyFont="1" applyFill="1" applyBorder="1"/>
    <xf numFmtId="10" fontId="5" fillId="7" borderId="28" xfId="2" applyNumberFormat="1" applyFont="1" applyFill="1" applyBorder="1"/>
    <xf numFmtId="10" fontId="4" fillId="10" borderId="0" xfId="0" applyNumberFormat="1" applyFont="1" applyFill="1" applyAlignment="1">
      <alignment horizontal="center"/>
    </xf>
    <xf numFmtId="0" fontId="22" fillId="0" borderId="0" xfId="0" applyFont="1" applyFill="1" applyBorder="1" applyAlignment="1"/>
    <xf numFmtId="10" fontId="22" fillId="0" borderId="0" xfId="0" applyNumberFormat="1" applyFont="1" applyFill="1" applyBorder="1" applyAlignment="1">
      <alignment horizontal="right"/>
    </xf>
    <xf numFmtId="0" fontId="22" fillId="0" borderId="6" xfId="0" applyFont="1" applyFill="1" applyBorder="1" applyAlignment="1"/>
    <xf numFmtId="167" fontId="9" fillId="0" borderId="6" xfId="0" applyNumberFormat="1" applyFont="1" applyFill="1" applyBorder="1" applyAlignment="1" applyProtection="1"/>
    <xf numFmtId="168" fontId="10" fillId="0" borderId="6" xfId="0" applyNumberFormat="1" applyFont="1" applyFill="1" applyBorder="1" applyAlignment="1" applyProtection="1"/>
    <xf numFmtId="0" fontId="40" fillId="0" borderId="29" xfId="0" applyFont="1" applyFill="1" applyBorder="1" applyAlignment="1"/>
    <xf numFmtId="167" fontId="9" fillId="0" borderId="29" xfId="0" applyNumberFormat="1" applyFont="1" applyFill="1" applyBorder="1" applyAlignment="1" applyProtection="1"/>
    <xf numFmtId="168" fontId="9" fillId="0" borderId="29" xfId="0" applyNumberFormat="1" applyFont="1" applyFill="1" applyBorder="1" applyAlignment="1" applyProtection="1"/>
    <xf numFmtId="0" fontId="40" fillId="0" borderId="30" xfId="0" applyFont="1" applyFill="1" applyBorder="1" applyAlignment="1"/>
    <xf numFmtId="167" fontId="9" fillId="0" borderId="30" xfId="0" applyNumberFormat="1" applyFont="1" applyFill="1" applyBorder="1" applyAlignment="1" applyProtection="1"/>
    <xf numFmtId="168" fontId="9" fillId="0" borderId="30" xfId="0" applyNumberFormat="1" applyFont="1" applyFill="1" applyBorder="1" applyAlignment="1" applyProtection="1"/>
    <xf numFmtId="0" fontId="41" fillId="2" borderId="1" xfId="0" applyNumberFormat="1" applyFont="1" applyFill="1" applyBorder="1" applyAlignment="1" applyProtection="1"/>
    <xf numFmtId="167" fontId="8" fillId="2" borderId="5" xfId="0" applyNumberFormat="1" applyFont="1" applyFill="1" applyBorder="1" applyAlignment="1" applyProtection="1"/>
    <xf numFmtId="167" fontId="8" fillId="2" borderId="2" xfId="0" applyNumberFormat="1" applyFont="1" applyFill="1" applyBorder="1" applyAlignment="1" applyProtection="1"/>
    <xf numFmtId="0" fontId="40" fillId="6" borderId="1" xfId="0" applyFont="1" applyFill="1" applyBorder="1" applyAlignment="1"/>
    <xf numFmtId="167" fontId="9" fillId="6" borderId="6" xfId="0" applyNumberFormat="1" applyFont="1" applyFill="1" applyBorder="1" applyAlignment="1" applyProtection="1"/>
    <xf numFmtId="168" fontId="9" fillId="6" borderId="6" xfId="0" applyNumberFormat="1" applyFont="1" applyFill="1" applyBorder="1" applyAlignment="1" applyProtection="1"/>
    <xf numFmtId="168" fontId="9" fillId="6" borderId="1" xfId="0" applyNumberFormat="1" applyFont="1" applyFill="1" applyBorder="1" applyAlignment="1" applyProtection="1"/>
    <xf numFmtId="167" fontId="9" fillId="6" borderId="1" xfId="0" applyNumberFormat="1" applyFont="1" applyFill="1" applyBorder="1" applyAlignment="1" applyProtection="1"/>
    <xf numFmtId="0" fontId="37" fillId="6" borderId="1" xfId="0" applyNumberFormat="1" applyFont="1" applyFill="1" applyBorder="1" applyAlignment="1" applyProtection="1"/>
    <xf numFmtId="167" fontId="38" fillId="6" borderId="1" xfId="0" applyNumberFormat="1" applyFont="1" applyFill="1" applyBorder="1" applyAlignment="1" applyProtection="1"/>
    <xf numFmtId="168" fontId="39" fillId="6" borderId="1" xfId="0" applyNumberFormat="1" applyFont="1" applyFill="1" applyBorder="1" applyAlignment="1" applyProtection="1"/>
    <xf numFmtId="167" fontId="10" fillId="6" borderId="1" xfId="0" applyNumberFormat="1" applyFont="1" applyFill="1" applyBorder="1" applyAlignment="1" applyProtection="1"/>
    <xf numFmtId="0" fontId="24" fillId="6" borderId="1" xfId="0" applyFont="1" applyFill="1" applyBorder="1" applyProtection="1"/>
    <xf numFmtId="0" fontId="21" fillId="6" borderId="1" xfId="0" applyFont="1" applyFill="1" applyBorder="1" applyProtection="1"/>
    <xf numFmtId="0" fontId="41" fillId="2" borderId="0" xfId="0" applyFont="1" applyFill="1" applyBorder="1" applyAlignment="1">
      <alignment horizontal="right"/>
    </xf>
    <xf numFmtId="0" fontId="24" fillId="0" borderId="0" xfId="0" applyFont="1"/>
    <xf numFmtId="0" fontId="23" fillId="0" borderId="0" xfId="0" applyFont="1"/>
    <xf numFmtId="0" fontId="41" fillId="2" borderId="1" xfId="0" applyFont="1" applyFill="1" applyBorder="1" applyAlignment="1">
      <alignment horizontal="center"/>
    </xf>
    <xf numFmtId="17" fontId="41" fillId="2" borderId="1" xfId="0" applyNumberFormat="1" applyFont="1" applyFill="1" applyBorder="1" applyAlignment="1">
      <alignment horizontal="center"/>
    </xf>
    <xf numFmtId="10" fontId="24" fillId="0" borderId="1" xfId="0" applyNumberFormat="1" applyFont="1" applyBorder="1"/>
    <xf numFmtId="10" fontId="41" fillId="2" borderId="1" xfId="0" applyNumberFormat="1" applyFont="1" applyFill="1" applyBorder="1"/>
    <xf numFmtId="180" fontId="24" fillId="0" borderId="0" xfId="1" applyNumberFormat="1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179" fontId="25" fillId="0" borderId="1" xfId="0" applyNumberFormat="1" applyFont="1" applyFill="1" applyBorder="1" applyAlignment="1">
      <alignment horizontal="center" vertical="center"/>
    </xf>
    <xf numFmtId="180" fontId="25" fillId="0" borderId="1" xfId="1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41" fillId="2" borderId="1" xfId="0" applyFont="1" applyFill="1" applyBorder="1" applyAlignment="1">
      <alignment horizontal="center" vertical="justify"/>
    </xf>
    <xf numFmtId="0" fontId="41" fillId="2" borderId="1" xfId="0" applyFont="1" applyFill="1" applyBorder="1" applyAlignment="1">
      <alignment horizontal="center" vertical="center"/>
    </xf>
    <xf numFmtId="10" fontId="25" fillId="0" borderId="1" xfId="0" applyNumberFormat="1" applyFont="1" applyFill="1" applyBorder="1" applyAlignment="1">
      <alignment horizontal="center" vertical="center"/>
    </xf>
    <xf numFmtId="0" fontId="41" fillId="2" borderId="0" xfId="0" applyFont="1" applyFill="1" applyBorder="1"/>
    <xf numFmtId="0" fontId="42" fillId="2" borderId="0" xfId="0" applyFont="1" applyFill="1" applyBorder="1"/>
    <xf numFmtId="10" fontId="24" fillId="0" borderId="0" xfId="0" applyNumberFormat="1" applyFont="1" applyBorder="1"/>
    <xf numFmtId="43" fontId="0" fillId="0" borderId="0" xfId="1" applyFont="1"/>
    <xf numFmtId="43" fontId="5" fillId="0" borderId="0" xfId="0" applyNumberFormat="1" applyFont="1"/>
    <xf numFmtId="0" fontId="8" fillId="2" borderId="4" xfId="0" applyFont="1" applyFill="1" applyBorder="1" applyAlignment="1">
      <alignment horizontal="right"/>
    </xf>
    <xf numFmtId="43" fontId="7" fillId="5" borderId="7" xfId="0" applyNumberFormat="1" applyFont="1" applyFill="1" applyBorder="1"/>
    <xf numFmtId="0" fontId="20" fillId="5" borderId="2" xfId="0" applyFont="1" applyFill="1" applyBorder="1"/>
    <xf numFmtId="9" fontId="5" fillId="0" borderId="0" xfId="2" applyFont="1"/>
    <xf numFmtId="0" fontId="20" fillId="0" borderId="0" xfId="0" applyFont="1" applyFill="1" applyBorder="1"/>
    <xf numFmtId="0" fontId="0" fillId="0" borderId="4" xfId="0" applyFill="1" applyBorder="1"/>
    <xf numFmtId="0" fontId="20" fillId="0" borderId="4" xfId="0" applyFont="1" applyFill="1" applyBorder="1"/>
    <xf numFmtId="0" fontId="7" fillId="8" borderId="1" xfId="6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0" borderId="1" xfId="6" applyFont="1" applyBorder="1" applyAlignment="1">
      <alignment horizontal="center"/>
    </xf>
    <xf numFmtId="43" fontId="0" fillId="5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6" fillId="2" borderId="35" xfId="0" applyFont="1" applyFill="1" applyBorder="1"/>
    <xf numFmtId="0" fontId="4" fillId="2" borderId="31" xfId="0" applyFont="1" applyFill="1" applyBorder="1"/>
    <xf numFmtId="0" fontId="8" fillId="2" borderId="36" xfId="0" applyFont="1" applyFill="1" applyBorder="1" applyAlignment="1">
      <alignment horizontal="right"/>
    </xf>
    <xf numFmtId="0" fontId="10" fillId="0" borderId="1" xfId="0" applyFont="1" applyFill="1" applyBorder="1"/>
    <xf numFmtId="0" fontId="21" fillId="0" borderId="1" xfId="0" applyFont="1" applyFill="1" applyBorder="1"/>
    <xf numFmtId="10" fontId="10" fillId="0" borderId="1" xfId="2" applyNumberFormat="1" applyFont="1" applyFill="1" applyBorder="1"/>
    <xf numFmtId="0" fontId="21" fillId="0" borderId="0" xfId="0" applyFont="1"/>
    <xf numFmtId="164" fontId="9" fillId="0" borderId="1" xfId="1" applyNumberFormat="1" applyFont="1" applyFill="1" applyBorder="1"/>
    <xf numFmtId="164" fontId="10" fillId="0" borderId="1" xfId="0" applyNumberFormat="1" applyFont="1" applyFill="1" applyBorder="1"/>
    <xf numFmtId="0" fontId="9" fillId="0" borderId="0" xfId="0" applyFont="1" applyFill="1"/>
    <xf numFmtId="0" fontId="21" fillId="0" borderId="0" xfId="0" applyFont="1" applyFill="1"/>
    <xf numFmtId="166" fontId="10" fillId="0" borderId="1" xfId="2" applyNumberFormat="1" applyFont="1" applyFill="1" applyBorder="1"/>
    <xf numFmtId="9" fontId="39" fillId="0" borderId="1" xfId="1" applyNumberFormat="1" applyFont="1" applyFill="1" applyBorder="1"/>
    <xf numFmtId="43" fontId="39" fillId="0" borderId="1" xfId="1" applyFont="1" applyFill="1" applyBorder="1"/>
    <xf numFmtId="0" fontId="38" fillId="0" borderId="1" xfId="0" applyFont="1" applyFill="1" applyBorder="1" applyAlignment="1">
      <alignment horizontal="center" vertical="justify"/>
    </xf>
    <xf numFmtId="164" fontId="7" fillId="0" borderId="0" xfId="0" applyNumberFormat="1" applyFont="1"/>
    <xf numFmtId="181" fontId="5" fillId="0" borderId="0" xfId="0" applyNumberFormat="1" applyFont="1"/>
    <xf numFmtId="0" fontId="47" fillId="0" borderId="1" xfId="0" applyFont="1" applyBorder="1"/>
    <xf numFmtId="43" fontId="48" fillId="0" borderId="2" xfId="0" applyNumberFormat="1" applyFont="1" applyBorder="1"/>
    <xf numFmtId="164" fontId="48" fillId="0" borderId="2" xfId="0" applyNumberFormat="1" applyFont="1" applyBorder="1"/>
    <xf numFmtId="0" fontId="47" fillId="0" borderId="6" xfId="0" applyFont="1" applyBorder="1"/>
    <xf numFmtId="43" fontId="48" fillId="0" borderId="11" xfId="0" applyNumberFormat="1" applyFont="1" applyBorder="1"/>
    <xf numFmtId="164" fontId="48" fillId="0" borderId="11" xfId="0" applyNumberFormat="1" applyFont="1" applyBorder="1"/>
    <xf numFmtId="167" fontId="8" fillId="11" borderId="5" xfId="0" applyNumberFormat="1" applyFont="1" applyFill="1" applyBorder="1" applyAlignment="1" applyProtection="1"/>
    <xf numFmtId="167" fontId="8" fillId="11" borderId="2" xfId="0" applyNumberFormat="1" applyFont="1" applyFill="1" applyBorder="1" applyAlignment="1" applyProtection="1"/>
    <xf numFmtId="0" fontId="0" fillId="11" borderId="0" xfId="0" applyFill="1"/>
    <xf numFmtId="164" fontId="0" fillId="0" borderId="0" xfId="0" applyNumberFormat="1" applyFont="1"/>
    <xf numFmtId="0" fontId="2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Border="1"/>
    <xf numFmtId="0" fontId="7" fillId="0" borderId="5" xfId="6" applyFont="1" applyBorder="1"/>
    <xf numFmtId="43" fontId="7" fillId="0" borderId="5" xfId="6" applyNumberFormat="1" applyFont="1" applyBorder="1"/>
    <xf numFmtId="43" fontId="7" fillId="4" borderId="1" xfId="1" applyFont="1" applyFill="1" applyBorder="1"/>
    <xf numFmtId="0" fontId="7" fillId="0" borderId="0" xfId="6" applyFont="1"/>
    <xf numFmtId="0" fontId="15" fillId="0" borderId="0" xfId="6" applyFont="1"/>
    <xf numFmtId="0" fontId="47" fillId="0" borderId="2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43" fontId="7" fillId="0" borderId="4" xfId="0" applyNumberFormat="1" applyFont="1" applyFill="1" applyBorder="1"/>
    <xf numFmtId="0" fontId="0" fillId="0" borderId="0" xfId="0" applyFill="1" applyBorder="1" applyAlignment="1">
      <alignment horizontal="left"/>
    </xf>
    <xf numFmtId="0" fontId="35" fillId="0" borderId="0" xfId="0" applyFont="1" applyFill="1" applyBorder="1" applyAlignment="1">
      <alignment horizontal="left" vertical="center" wrapText="1"/>
    </xf>
    <xf numFmtId="164" fontId="7" fillId="0" borderId="0" xfId="1" applyNumberFormat="1" applyFont="1" applyFill="1" applyBorder="1"/>
    <xf numFmtId="0" fontId="36" fillId="6" borderId="7" xfId="0" applyFont="1" applyFill="1" applyBorder="1"/>
    <xf numFmtId="0" fontId="5" fillId="6" borderId="5" xfId="0" applyFont="1" applyFill="1" applyBorder="1"/>
    <xf numFmtId="0" fontId="5" fillId="6" borderId="2" xfId="0" applyFont="1" applyFill="1" applyBorder="1"/>
    <xf numFmtId="0" fontId="5" fillId="6" borderId="7" xfId="0" applyFont="1" applyFill="1" applyBorder="1"/>
    <xf numFmtId="10" fontId="5" fillId="0" borderId="1" xfId="2" applyNumberFormat="1" applyFont="1" applyFill="1" applyBorder="1"/>
    <xf numFmtId="173" fontId="1" fillId="4" borderId="6" xfId="6" applyNumberFormat="1" applyFont="1" applyFill="1" applyBorder="1"/>
    <xf numFmtId="43" fontId="10" fillId="4" borderId="6" xfId="1" applyFont="1" applyFill="1" applyBorder="1" applyAlignment="1">
      <alignment vertical="center" wrapText="1"/>
    </xf>
    <xf numFmtId="0" fontId="15" fillId="0" borderId="1" xfId="6" applyFont="1" applyBorder="1" applyAlignment="1">
      <alignment horizontal="center" vertical="center"/>
    </xf>
    <xf numFmtId="177" fontId="7" fillId="4" borderId="7" xfId="6" applyNumberFormat="1" applyFont="1" applyFill="1" applyBorder="1" applyAlignment="1">
      <alignment horizontal="center"/>
    </xf>
    <xf numFmtId="177" fontId="7" fillId="4" borderId="2" xfId="6" applyNumberFormat="1" applyFont="1" applyFill="1" applyBorder="1" applyAlignment="1">
      <alignment horizontal="center"/>
    </xf>
    <xf numFmtId="0" fontId="7" fillId="4" borderId="7" xfId="6" applyFont="1" applyFill="1" applyBorder="1" applyAlignment="1">
      <alignment horizontal="center"/>
    </xf>
    <xf numFmtId="0" fontId="7" fillId="4" borderId="5" xfId="6" applyFont="1" applyFill="1" applyBorder="1" applyAlignment="1">
      <alignment horizontal="center"/>
    </xf>
    <xf numFmtId="0" fontId="7" fillId="4" borderId="2" xfId="6" applyFont="1" applyFill="1" applyBorder="1" applyAlignment="1">
      <alignment horizontal="center"/>
    </xf>
    <xf numFmtId="0" fontId="15" fillId="0" borderId="14" xfId="6" applyFont="1" applyBorder="1" applyAlignment="1">
      <alignment horizontal="center" vertical="center"/>
    </xf>
    <xf numFmtId="0" fontId="15" fillId="0" borderId="43" xfId="6" applyFont="1" applyBorder="1" applyAlignment="1">
      <alignment horizontal="center" vertical="center"/>
    </xf>
    <xf numFmtId="0" fontId="15" fillId="0" borderId="6" xfId="6" applyFont="1" applyBorder="1" applyAlignment="1">
      <alignment horizontal="center" vertical="center"/>
    </xf>
    <xf numFmtId="0" fontId="29" fillId="0" borderId="7" xfId="6" applyFont="1" applyBorder="1" applyAlignment="1">
      <alignment horizontal="center"/>
    </xf>
    <xf numFmtId="0" fontId="29" fillId="0" borderId="5" xfId="6" applyFont="1" applyBorder="1" applyAlignment="1">
      <alignment horizontal="center"/>
    </xf>
    <xf numFmtId="0" fontId="29" fillId="0" borderId="2" xfId="6" applyFont="1" applyBorder="1" applyAlignment="1">
      <alignment horizontal="center"/>
    </xf>
    <xf numFmtId="0" fontId="30" fillId="0" borderId="7" xfId="6" applyFont="1" applyBorder="1" applyAlignment="1">
      <alignment horizontal="center"/>
    </xf>
    <xf numFmtId="0" fontId="30" fillId="0" borderId="5" xfId="6" applyFont="1" applyBorder="1" applyAlignment="1">
      <alignment horizontal="center"/>
    </xf>
    <xf numFmtId="0" fontId="30" fillId="0" borderId="2" xfId="6" applyFont="1" applyBorder="1" applyAlignment="1">
      <alignment horizontal="center"/>
    </xf>
    <xf numFmtId="0" fontId="7" fillId="4" borderId="7" xfId="6" applyFont="1" applyFill="1" applyBorder="1" applyAlignment="1">
      <alignment horizontal="right"/>
    </xf>
    <xf numFmtId="0" fontId="7" fillId="4" borderId="5" xfId="6" applyFont="1" applyFill="1" applyBorder="1" applyAlignment="1">
      <alignment horizontal="right"/>
    </xf>
    <xf numFmtId="0" fontId="7" fillId="4" borderId="2" xfId="6" applyFont="1" applyFill="1" applyBorder="1" applyAlignment="1">
      <alignment horizontal="right"/>
    </xf>
    <xf numFmtId="0" fontId="31" fillId="0" borderId="7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10" fontId="10" fillId="4" borderId="7" xfId="2" applyNumberFormat="1" applyFont="1" applyFill="1" applyBorder="1" applyAlignment="1">
      <alignment horizontal="center" vertical="center" wrapText="1"/>
    </xf>
    <xf numFmtId="10" fontId="10" fillId="4" borderId="2" xfId="2" applyNumberFormat="1" applyFont="1" applyFill="1" applyBorder="1" applyAlignment="1">
      <alignment horizontal="center" vertical="center" wrapText="1"/>
    </xf>
    <xf numFmtId="170" fontId="5" fillId="0" borderId="44" xfId="0" applyNumberFormat="1" applyFont="1" applyBorder="1" applyAlignment="1">
      <alignment horizontal="center"/>
    </xf>
    <xf numFmtId="170" fontId="5" fillId="0" borderId="2" xfId="0" applyNumberFormat="1" applyFont="1" applyBorder="1" applyAlignment="1">
      <alignment horizontal="center"/>
    </xf>
    <xf numFmtId="41" fontId="7" fillId="4" borderId="47" xfId="0" applyNumberFormat="1" applyFont="1" applyFill="1" applyBorder="1" applyAlignment="1">
      <alignment horizontal="center" vertical="center"/>
    </xf>
    <xf numFmtId="41" fontId="7" fillId="4" borderId="26" xfId="0" applyNumberFormat="1" applyFont="1" applyFill="1" applyBorder="1" applyAlignment="1">
      <alignment horizontal="center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4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41" fontId="5" fillId="0" borderId="44" xfId="0" applyNumberFormat="1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/>
    </xf>
    <xf numFmtId="0" fontId="44" fillId="5" borderId="32" xfId="0" applyFont="1" applyFill="1" applyBorder="1" applyAlignment="1">
      <alignment horizontal="center" vertical="center"/>
    </xf>
    <xf numFmtId="0" fontId="44" fillId="5" borderId="33" xfId="0" applyFont="1" applyFill="1" applyBorder="1" applyAlignment="1">
      <alignment horizontal="center" vertical="center"/>
    </xf>
    <xf numFmtId="0" fontId="44" fillId="5" borderId="34" xfId="0" applyFont="1" applyFill="1" applyBorder="1" applyAlignment="1">
      <alignment horizontal="center" vertical="center"/>
    </xf>
    <xf numFmtId="41" fontId="5" fillId="0" borderId="7" xfId="0" applyNumberFormat="1" applyFont="1" applyFill="1" applyBorder="1" applyAlignment="1">
      <alignment horizontal="center"/>
    </xf>
    <xf numFmtId="41" fontId="5" fillId="0" borderId="2" xfId="0" applyNumberFormat="1" applyFont="1" applyFill="1" applyBorder="1" applyAlignment="1">
      <alignment horizontal="center"/>
    </xf>
    <xf numFmtId="41" fontId="5" fillId="0" borderId="46" xfId="0" applyNumberFormat="1" applyFont="1" applyFill="1" applyBorder="1" applyAlignment="1">
      <alignment horizontal="center"/>
    </xf>
    <xf numFmtId="169" fontId="7" fillId="4" borderId="41" xfId="0" applyNumberFormat="1" applyFont="1" applyFill="1" applyBorder="1" applyAlignment="1">
      <alignment horizontal="center" vertical="center"/>
    </xf>
    <xf numFmtId="169" fontId="7" fillId="4" borderId="19" xfId="0" applyNumberFormat="1" applyFont="1" applyFill="1" applyBorder="1" applyAlignment="1">
      <alignment horizontal="center" vertical="center"/>
    </xf>
    <xf numFmtId="169" fontId="7" fillId="4" borderId="42" xfId="0" applyNumberFormat="1" applyFont="1" applyFill="1" applyBorder="1" applyAlignment="1">
      <alignment horizontal="center" vertical="center"/>
    </xf>
    <xf numFmtId="169" fontId="7" fillId="4" borderId="34" xfId="0" applyNumberFormat="1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0" fontId="36" fillId="4" borderId="36" xfId="0" applyFont="1" applyFill="1" applyBorder="1" applyAlignment="1">
      <alignment horizontal="center" vertical="center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169" fontId="7" fillId="4" borderId="49" xfId="0" applyNumberFormat="1" applyFont="1" applyFill="1" applyBorder="1" applyAlignment="1">
      <alignment horizontal="center" vertical="center"/>
    </xf>
    <xf numFmtId="169" fontId="7" fillId="4" borderId="48" xfId="0" applyNumberFormat="1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9" fontId="7" fillId="4" borderId="32" xfId="0" applyNumberFormat="1" applyFont="1" applyFill="1" applyBorder="1" applyAlignment="1">
      <alignment horizontal="center" vertical="center"/>
    </xf>
    <xf numFmtId="169" fontId="7" fillId="4" borderId="17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36" fillId="6" borderId="32" xfId="0" applyFont="1" applyFill="1" applyBorder="1" applyAlignment="1">
      <alignment horizontal="center"/>
    </xf>
    <xf numFmtId="0" fontId="36" fillId="6" borderId="48" xfId="0" applyFont="1" applyFill="1" applyBorder="1" applyAlignment="1">
      <alignment horizontal="center"/>
    </xf>
    <xf numFmtId="170" fontId="5" fillId="6" borderId="7" xfId="0" applyNumberFormat="1" applyFont="1" applyFill="1" applyBorder="1" applyAlignment="1">
      <alignment horizontal="center" vertical="center"/>
    </xf>
    <xf numFmtId="170" fontId="5" fillId="6" borderId="4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/>
    </xf>
    <xf numFmtId="41" fontId="5" fillId="0" borderId="26" xfId="0" applyNumberFormat="1" applyFont="1" applyFill="1" applyBorder="1" applyAlignment="1">
      <alignment horizontal="center"/>
    </xf>
    <xf numFmtId="41" fontId="7" fillId="6" borderId="42" xfId="0" applyNumberFormat="1" applyFont="1" applyFill="1" applyBorder="1" applyAlignment="1">
      <alignment horizontal="center"/>
    </xf>
    <xf numFmtId="41" fontId="7" fillId="6" borderId="48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1" fontId="5" fillId="0" borderId="45" xfId="0" applyNumberFormat="1" applyFont="1" applyFill="1" applyBorder="1" applyAlignment="1">
      <alignment horizontal="center"/>
    </xf>
    <xf numFmtId="41" fontId="7" fillId="6" borderId="34" xfId="0" applyNumberFormat="1" applyFont="1" applyFill="1" applyBorder="1" applyAlignment="1">
      <alignment horizontal="center"/>
    </xf>
    <xf numFmtId="170" fontId="7" fillId="4" borderId="40" xfId="0" applyNumberFormat="1" applyFont="1" applyFill="1" applyBorder="1" applyAlignment="1">
      <alignment horizontal="center" vertical="center"/>
    </xf>
    <xf numFmtId="170" fontId="7" fillId="4" borderId="45" xfId="0" applyNumberFormat="1" applyFont="1" applyFill="1" applyBorder="1" applyAlignment="1">
      <alignment horizontal="center" vertical="center"/>
    </xf>
    <xf numFmtId="170" fontId="7" fillId="4" borderId="47" xfId="0" applyNumberFormat="1" applyFont="1" applyFill="1" applyBorder="1" applyAlignment="1">
      <alignment horizontal="center"/>
    </xf>
    <xf numFmtId="170" fontId="7" fillId="4" borderId="26" xfId="0" applyNumberFormat="1" applyFont="1" applyFill="1" applyBorder="1" applyAlignment="1">
      <alignment horizontal="center"/>
    </xf>
    <xf numFmtId="0" fontId="41" fillId="2" borderId="7" xfId="0" applyFont="1" applyFill="1" applyBorder="1" applyAlignment="1">
      <alignment horizontal="center" vertical="justify" wrapText="1"/>
    </xf>
    <xf numFmtId="0" fontId="41" fillId="2" borderId="2" xfId="0" applyFont="1" applyFill="1" applyBorder="1" applyAlignment="1">
      <alignment horizontal="center" vertical="justify" wrapText="1"/>
    </xf>
    <xf numFmtId="10" fontId="41" fillId="2" borderId="7" xfId="0" applyNumberFormat="1" applyFont="1" applyFill="1" applyBorder="1" applyAlignment="1">
      <alignment horizontal="center" vertical="center"/>
    </xf>
    <xf numFmtId="10" fontId="41" fillId="2" borderId="2" xfId="0" applyNumberFormat="1" applyFont="1" applyFill="1" applyBorder="1" applyAlignment="1">
      <alignment horizontal="center" vertical="center"/>
    </xf>
    <xf numFmtId="180" fontId="41" fillId="2" borderId="7" xfId="1" applyNumberFormat="1" applyFont="1" applyFill="1" applyBorder="1" applyAlignment="1">
      <alignment horizontal="center" vertical="center"/>
    </xf>
    <xf numFmtId="180" fontId="41" fillId="2" borderId="2" xfId="1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</cellXfs>
  <cellStyles count="20"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Moeda" xfId="9" builtinId="4"/>
    <cellStyle name="Moeda 2" xfId="7" xr:uid="{00000000-0005-0000-0000-00000C000000}"/>
    <cellStyle name="Normal" xfId="0" builtinId="0"/>
    <cellStyle name="Normal 2" xfId="3" xr:uid="{00000000-0005-0000-0000-00000E000000}"/>
    <cellStyle name="Normal 3" xfId="6" xr:uid="{00000000-0005-0000-0000-00000F000000}"/>
    <cellStyle name="Porcentagem" xfId="2" builtinId="5"/>
    <cellStyle name="Porcentagem 2 2" xfId="5" xr:uid="{00000000-0005-0000-0000-000011000000}"/>
    <cellStyle name="Separador de milhares 2 2" xfId="4" xr:uid="{00000000-0005-0000-0000-000012000000}"/>
    <cellStyle name="Vírgula" xfId="1" builtinId="3"/>
    <cellStyle name="Vírgula 2" xfId="8" xr:uid="{00000000-0005-0000-0000-000013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"/>
  <sheetViews>
    <sheetView tabSelected="1" view="pageBreakPreview" zoomScaleSheetLayoutView="100" workbookViewId="0">
      <pane xSplit="2" ySplit="3" topLeftCell="C4" activePane="bottomRight" state="frozen"/>
      <selection activeCell="C12" sqref="C12"/>
      <selection pane="topRight" activeCell="C12" sqref="C12"/>
      <selection pane="bottomLeft" activeCell="C12" sqref="C12"/>
      <selection pane="bottomRight" activeCell="D5" sqref="D5"/>
    </sheetView>
  </sheetViews>
  <sheetFormatPr defaultColWidth="8.5546875" defaultRowHeight="15" x14ac:dyDescent="0.2"/>
  <cols>
    <col min="1" max="1" width="18.33203125" customWidth="1"/>
    <col min="2" max="2" width="8.109375" bestFit="1" customWidth="1"/>
    <col min="3" max="26" width="8" customWidth="1"/>
  </cols>
  <sheetData>
    <row r="1" spans="1:26" ht="15.75" x14ac:dyDescent="0.25">
      <c r="A1" s="53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 t="s">
        <v>280</v>
      </c>
    </row>
    <row r="2" spans="1:26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</row>
    <row r="3" spans="1:26" ht="25.5" customHeight="1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6" ht="25.5" customHeight="1" x14ac:dyDescent="0.2">
      <c r="A4" s="112" t="s">
        <v>14</v>
      </c>
      <c r="B4" s="24">
        <v>90125.568000000058</v>
      </c>
      <c r="C4" s="46">
        <v>3755.232</v>
      </c>
      <c r="D4" s="25">
        <v>3755.232</v>
      </c>
      <c r="E4" s="25">
        <v>3755.232</v>
      </c>
      <c r="F4" s="25">
        <v>3755.232</v>
      </c>
      <c r="G4" s="25">
        <v>3755.232</v>
      </c>
      <c r="H4" s="25">
        <v>3755.232</v>
      </c>
      <c r="I4" s="25">
        <v>3755.232</v>
      </c>
      <c r="J4" s="25">
        <v>3755.232</v>
      </c>
      <c r="K4" s="25">
        <v>3755.232</v>
      </c>
      <c r="L4" s="25">
        <v>3755.232</v>
      </c>
      <c r="M4" s="25">
        <v>3755.232</v>
      </c>
      <c r="N4" s="25">
        <v>3755.232</v>
      </c>
      <c r="O4" s="25">
        <v>3755.232</v>
      </c>
      <c r="P4" s="25">
        <v>3755.232</v>
      </c>
      <c r="Q4" s="25">
        <v>3755.232</v>
      </c>
      <c r="R4" s="25">
        <v>3755.232</v>
      </c>
      <c r="S4" s="25">
        <v>3755.232</v>
      </c>
      <c r="T4" s="25">
        <v>3755.232</v>
      </c>
      <c r="U4" s="25">
        <v>3755.232</v>
      </c>
      <c r="V4" s="25">
        <v>3755.232</v>
      </c>
      <c r="W4" s="25">
        <v>3755.232</v>
      </c>
      <c r="X4" s="25">
        <v>3755.232</v>
      </c>
      <c r="Y4" s="25">
        <v>3755.232</v>
      </c>
      <c r="Z4" s="25">
        <v>3755.232</v>
      </c>
    </row>
    <row r="5" spans="1:26" ht="25.5" customHeight="1" x14ac:dyDescent="0.2">
      <c r="A5" s="112" t="s">
        <v>114</v>
      </c>
      <c r="B5" s="24">
        <v>0</v>
      </c>
      <c r="C5" s="4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308"/>
      <c r="X5" s="32"/>
      <c r="Y5" s="32"/>
      <c r="Z5" s="32"/>
    </row>
    <row r="6" spans="1:26" ht="25.5" customHeight="1" x14ac:dyDescent="0.2">
      <c r="A6" s="112" t="s">
        <v>75</v>
      </c>
      <c r="B6" s="24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</row>
    <row r="7" spans="1:26" ht="25.5" customHeight="1" x14ac:dyDescent="0.25">
      <c r="A7" s="101" t="s">
        <v>0</v>
      </c>
      <c r="B7" s="37">
        <v>90125.568000000058</v>
      </c>
      <c r="C7" s="37">
        <v>3755.232</v>
      </c>
      <c r="D7" s="37">
        <v>3755.232</v>
      </c>
      <c r="E7" s="37">
        <v>3755.232</v>
      </c>
      <c r="F7" s="37">
        <v>3755.232</v>
      </c>
      <c r="G7" s="37">
        <v>3755.232</v>
      </c>
      <c r="H7" s="37">
        <v>3755.232</v>
      </c>
      <c r="I7" s="37">
        <v>3755.232</v>
      </c>
      <c r="J7" s="37">
        <v>3755.232</v>
      </c>
      <c r="K7" s="37">
        <v>3755.232</v>
      </c>
      <c r="L7" s="37">
        <v>3755.232</v>
      </c>
      <c r="M7" s="37">
        <v>3755.232</v>
      </c>
      <c r="N7" s="37">
        <v>3755.232</v>
      </c>
      <c r="O7" s="37">
        <v>3755.232</v>
      </c>
      <c r="P7" s="37">
        <v>3755.232</v>
      </c>
      <c r="Q7" s="37">
        <v>3755.232</v>
      </c>
      <c r="R7" s="37">
        <v>3755.232</v>
      </c>
      <c r="S7" s="37">
        <v>3755.232</v>
      </c>
      <c r="T7" s="37">
        <v>3755.232</v>
      </c>
      <c r="U7" s="37">
        <v>3755.232</v>
      </c>
      <c r="V7" s="37">
        <v>3755.232</v>
      </c>
      <c r="W7" s="37">
        <v>3755.232</v>
      </c>
      <c r="X7" s="37">
        <v>3755.232</v>
      </c>
      <c r="Y7" s="37">
        <v>3755.232</v>
      </c>
      <c r="Z7" s="37">
        <v>3755.232</v>
      </c>
    </row>
    <row r="8" spans="1:26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6" x14ac:dyDescent="0.2">
      <c r="A9" s="1"/>
    </row>
    <row r="10" spans="1:26" x14ac:dyDescent="0.2">
      <c r="A10" s="1"/>
    </row>
    <row r="11" spans="1:26" x14ac:dyDescent="0.2">
      <c r="A11" s="1"/>
    </row>
  </sheetData>
  <sheetProtection algorithmName="SHA-512" hashValue="itip01owsxFN9DcRxz8nGxZQjzC79bCO/R+gjmJx1Dg/kelyYftZcSHwDlJ4Lzz7Qx4uBCDebpgi+pnu4yOKRA==" saltValue="IkYw2tTMTxJn6w9KOnutww==" spinCount="100000" sheet="1" objects="1" scenarios="1"/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view="pageBreakPreview" zoomScale="90" zoomScaleNormal="90" zoomScaleSheetLayoutView="70" zoomScalePageLayoutView="90" workbookViewId="0">
      <selection sqref="A1:XFD1048576"/>
    </sheetView>
  </sheetViews>
  <sheetFormatPr defaultColWidth="8.5546875" defaultRowHeight="15" x14ac:dyDescent="0.2"/>
  <cols>
    <col min="1" max="1" width="12.109375" customWidth="1"/>
    <col min="2" max="14" width="9.5546875" customWidth="1"/>
    <col min="260" max="260" width="12.88671875" bestFit="1" customWidth="1"/>
    <col min="263" max="263" width="11" bestFit="1" customWidth="1"/>
    <col min="264" max="264" width="10.33203125" customWidth="1"/>
    <col min="265" max="265" width="9.109375" bestFit="1" customWidth="1"/>
    <col min="266" max="266" width="11" bestFit="1" customWidth="1"/>
    <col min="267" max="267" width="10" bestFit="1" customWidth="1"/>
    <col min="516" max="516" width="12.88671875" bestFit="1" customWidth="1"/>
    <col min="519" max="519" width="11" bestFit="1" customWidth="1"/>
    <col min="520" max="520" width="10.33203125" customWidth="1"/>
    <col min="521" max="521" width="9.109375" bestFit="1" customWidth="1"/>
    <col min="522" max="522" width="11" bestFit="1" customWidth="1"/>
    <col min="523" max="523" width="10" bestFit="1" customWidth="1"/>
    <col min="772" max="772" width="12.88671875" bestFit="1" customWidth="1"/>
    <col min="775" max="775" width="11" bestFit="1" customWidth="1"/>
    <col min="776" max="776" width="10.33203125" customWidth="1"/>
    <col min="777" max="777" width="9.109375" bestFit="1" customWidth="1"/>
    <col min="778" max="778" width="11" bestFit="1" customWidth="1"/>
    <col min="779" max="779" width="10" bestFit="1" customWidth="1"/>
    <col min="1028" max="1028" width="12.88671875" bestFit="1" customWidth="1"/>
    <col min="1031" max="1031" width="11" bestFit="1" customWidth="1"/>
    <col min="1032" max="1032" width="10.33203125" customWidth="1"/>
    <col min="1033" max="1033" width="9.109375" bestFit="1" customWidth="1"/>
    <col min="1034" max="1034" width="11" bestFit="1" customWidth="1"/>
    <col min="1035" max="1035" width="10" bestFit="1" customWidth="1"/>
    <col min="1284" max="1284" width="12.88671875" bestFit="1" customWidth="1"/>
    <col min="1287" max="1287" width="11" bestFit="1" customWidth="1"/>
    <col min="1288" max="1288" width="10.33203125" customWidth="1"/>
    <col min="1289" max="1289" width="9.109375" bestFit="1" customWidth="1"/>
    <col min="1290" max="1290" width="11" bestFit="1" customWidth="1"/>
    <col min="1291" max="1291" width="10" bestFit="1" customWidth="1"/>
    <col min="1540" max="1540" width="12.88671875" bestFit="1" customWidth="1"/>
    <col min="1543" max="1543" width="11" bestFit="1" customWidth="1"/>
    <col min="1544" max="1544" width="10.33203125" customWidth="1"/>
    <col min="1545" max="1545" width="9.109375" bestFit="1" customWidth="1"/>
    <col min="1546" max="1546" width="11" bestFit="1" customWidth="1"/>
    <col min="1547" max="1547" width="10" bestFit="1" customWidth="1"/>
    <col min="1796" max="1796" width="12.88671875" bestFit="1" customWidth="1"/>
    <col min="1799" max="1799" width="11" bestFit="1" customWidth="1"/>
    <col min="1800" max="1800" width="10.33203125" customWidth="1"/>
    <col min="1801" max="1801" width="9.109375" bestFit="1" customWidth="1"/>
    <col min="1802" max="1802" width="11" bestFit="1" customWidth="1"/>
    <col min="1803" max="1803" width="10" bestFit="1" customWidth="1"/>
    <col min="2052" max="2052" width="12.88671875" bestFit="1" customWidth="1"/>
    <col min="2055" max="2055" width="11" bestFit="1" customWidth="1"/>
    <col min="2056" max="2056" width="10.33203125" customWidth="1"/>
    <col min="2057" max="2057" width="9.109375" bestFit="1" customWidth="1"/>
    <col min="2058" max="2058" width="11" bestFit="1" customWidth="1"/>
    <col min="2059" max="2059" width="10" bestFit="1" customWidth="1"/>
    <col min="2308" max="2308" width="12.88671875" bestFit="1" customWidth="1"/>
    <col min="2311" max="2311" width="11" bestFit="1" customWidth="1"/>
    <col min="2312" max="2312" width="10.33203125" customWidth="1"/>
    <col min="2313" max="2313" width="9.109375" bestFit="1" customWidth="1"/>
    <col min="2314" max="2314" width="11" bestFit="1" customWidth="1"/>
    <col min="2315" max="2315" width="10" bestFit="1" customWidth="1"/>
    <col min="2564" max="2564" width="12.88671875" bestFit="1" customWidth="1"/>
    <col min="2567" max="2567" width="11" bestFit="1" customWidth="1"/>
    <col min="2568" max="2568" width="10.33203125" customWidth="1"/>
    <col min="2569" max="2569" width="9.109375" bestFit="1" customWidth="1"/>
    <col min="2570" max="2570" width="11" bestFit="1" customWidth="1"/>
    <col min="2571" max="2571" width="10" bestFit="1" customWidth="1"/>
    <col min="2820" max="2820" width="12.88671875" bestFit="1" customWidth="1"/>
    <col min="2823" max="2823" width="11" bestFit="1" customWidth="1"/>
    <col min="2824" max="2824" width="10.33203125" customWidth="1"/>
    <col min="2825" max="2825" width="9.109375" bestFit="1" customWidth="1"/>
    <col min="2826" max="2826" width="11" bestFit="1" customWidth="1"/>
    <col min="2827" max="2827" width="10" bestFit="1" customWidth="1"/>
    <col min="3076" max="3076" width="12.88671875" bestFit="1" customWidth="1"/>
    <col min="3079" max="3079" width="11" bestFit="1" customWidth="1"/>
    <col min="3080" max="3080" width="10.33203125" customWidth="1"/>
    <col min="3081" max="3081" width="9.109375" bestFit="1" customWidth="1"/>
    <col min="3082" max="3082" width="11" bestFit="1" customWidth="1"/>
    <col min="3083" max="3083" width="10" bestFit="1" customWidth="1"/>
    <col min="3332" max="3332" width="12.88671875" bestFit="1" customWidth="1"/>
    <col min="3335" max="3335" width="11" bestFit="1" customWidth="1"/>
    <col min="3336" max="3336" width="10.33203125" customWidth="1"/>
    <col min="3337" max="3337" width="9.109375" bestFit="1" customWidth="1"/>
    <col min="3338" max="3338" width="11" bestFit="1" customWidth="1"/>
    <col min="3339" max="3339" width="10" bestFit="1" customWidth="1"/>
    <col min="3588" max="3588" width="12.88671875" bestFit="1" customWidth="1"/>
    <col min="3591" max="3591" width="11" bestFit="1" customWidth="1"/>
    <col min="3592" max="3592" width="10.33203125" customWidth="1"/>
    <col min="3593" max="3593" width="9.109375" bestFit="1" customWidth="1"/>
    <col min="3594" max="3594" width="11" bestFit="1" customWidth="1"/>
    <col min="3595" max="3595" width="10" bestFit="1" customWidth="1"/>
    <col min="3844" max="3844" width="12.88671875" bestFit="1" customWidth="1"/>
    <col min="3847" max="3847" width="11" bestFit="1" customWidth="1"/>
    <col min="3848" max="3848" width="10.33203125" customWidth="1"/>
    <col min="3849" max="3849" width="9.109375" bestFit="1" customWidth="1"/>
    <col min="3850" max="3850" width="11" bestFit="1" customWidth="1"/>
    <col min="3851" max="3851" width="10" bestFit="1" customWidth="1"/>
    <col min="4100" max="4100" width="12.88671875" bestFit="1" customWidth="1"/>
    <col min="4103" max="4103" width="11" bestFit="1" customWidth="1"/>
    <col min="4104" max="4104" width="10.33203125" customWidth="1"/>
    <col min="4105" max="4105" width="9.109375" bestFit="1" customWidth="1"/>
    <col min="4106" max="4106" width="11" bestFit="1" customWidth="1"/>
    <col min="4107" max="4107" width="10" bestFit="1" customWidth="1"/>
    <col min="4356" max="4356" width="12.88671875" bestFit="1" customWidth="1"/>
    <col min="4359" max="4359" width="11" bestFit="1" customWidth="1"/>
    <col min="4360" max="4360" width="10.33203125" customWidth="1"/>
    <col min="4361" max="4361" width="9.109375" bestFit="1" customWidth="1"/>
    <col min="4362" max="4362" width="11" bestFit="1" customWidth="1"/>
    <col min="4363" max="4363" width="10" bestFit="1" customWidth="1"/>
    <col min="4612" max="4612" width="12.88671875" bestFit="1" customWidth="1"/>
    <col min="4615" max="4615" width="11" bestFit="1" customWidth="1"/>
    <col min="4616" max="4616" width="10.33203125" customWidth="1"/>
    <col min="4617" max="4617" width="9.109375" bestFit="1" customWidth="1"/>
    <col min="4618" max="4618" width="11" bestFit="1" customWidth="1"/>
    <col min="4619" max="4619" width="10" bestFit="1" customWidth="1"/>
    <col min="4868" max="4868" width="12.88671875" bestFit="1" customWidth="1"/>
    <col min="4871" max="4871" width="11" bestFit="1" customWidth="1"/>
    <col min="4872" max="4872" width="10.33203125" customWidth="1"/>
    <col min="4873" max="4873" width="9.109375" bestFit="1" customWidth="1"/>
    <col min="4874" max="4874" width="11" bestFit="1" customWidth="1"/>
    <col min="4875" max="4875" width="10" bestFit="1" customWidth="1"/>
    <col min="5124" max="5124" width="12.88671875" bestFit="1" customWidth="1"/>
    <col min="5127" max="5127" width="11" bestFit="1" customWidth="1"/>
    <col min="5128" max="5128" width="10.33203125" customWidth="1"/>
    <col min="5129" max="5129" width="9.109375" bestFit="1" customWidth="1"/>
    <col min="5130" max="5130" width="11" bestFit="1" customWidth="1"/>
    <col min="5131" max="5131" width="10" bestFit="1" customWidth="1"/>
    <col min="5380" max="5380" width="12.88671875" bestFit="1" customWidth="1"/>
    <col min="5383" max="5383" width="11" bestFit="1" customWidth="1"/>
    <col min="5384" max="5384" width="10.33203125" customWidth="1"/>
    <col min="5385" max="5385" width="9.109375" bestFit="1" customWidth="1"/>
    <col min="5386" max="5386" width="11" bestFit="1" customWidth="1"/>
    <col min="5387" max="5387" width="10" bestFit="1" customWidth="1"/>
    <col min="5636" max="5636" width="12.88671875" bestFit="1" customWidth="1"/>
    <col min="5639" max="5639" width="11" bestFit="1" customWidth="1"/>
    <col min="5640" max="5640" width="10.33203125" customWidth="1"/>
    <col min="5641" max="5641" width="9.109375" bestFit="1" customWidth="1"/>
    <col min="5642" max="5642" width="11" bestFit="1" customWidth="1"/>
    <col min="5643" max="5643" width="10" bestFit="1" customWidth="1"/>
    <col min="5892" max="5892" width="12.88671875" bestFit="1" customWidth="1"/>
    <col min="5895" max="5895" width="11" bestFit="1" customWidth="1"/>
    <col min="5896" max="5896" width="10.33203125" customWidth="1"/>
    <col min="5897" max="5897" width="9.109375" bestFit="1" customWidth="1"/>
    <col min="5898" max="5898" width="11" bestFit="1" customWidth="1"/>
    <col min="5899" max="5899" width="10" bestFit="1" customWidth="1"/>
    <col min="6148" max="6148" width="12.88671875" bestFit="1" customWidth="1"/>
    <col min="6151" max="6151" width="11" bestFit="1" customWidth="1"/>
    <col min="6152" max="6152" width="10.33203125" customWidth="1"/>
    <col min="6153" max="6153" width="9.109375" bestFit="1" customWidth="1"/>
    <col min="6154" max="6154" width="11" bestFit="1" customWidth="1"/>
    <col min="6155" max="6155" width="10" bestFit="1" customWidth="1"/>
    <col min="6404" max="6404" width="12.88671875" bestFit="1" customWidth="1"/>
    <col min="6407" max="6407" width="11" bestFit="1" customWidth="1"/>
    <col min="6408" max="6408" width="10.33203125" customWidth="1"/>
    <col min="6409" max="6409" width="9.109375" bestFit="1" customWidth="1"/>
    <col min="6410" max="6410" width="11" bestFit="1" customWidth="1"/>
    <col min="6411" max="6411" width="10" bestFit="1" customWidth="1"/>
    <col min="6660" max="6660" width="12.88671875" bestFit="1" customWidth="1"/>
    <col min="6663" max="6663" width="11" bestFit="1" customWidth="1"/>
    <col min="6664" max="6664" width="10.33203125" customWidth="1"/>
    <col min="6665" max="6665" width="9.109375" bestFit="1" customWidth="1"/>
    <col min="6666" max="6666" width="11" bestFit="1" customWidth="1"/>
    <col min="6667" max="6667" width="10" bestFit="1" customWidth="1"/>
    <col min="6916" max="6916" width="12.88671875" bestFit="1" customWidth="1"/>
    <col min="6919" max="6919" width="11" bestFit="1" customWidth="1"/>
    <col min="6920" max="6920" width="10.33203125" customWidth="1"/>
    <col min="6921" max="6921" width="9.109375" bestFit="1" customWidth="1"/>
    <col min="6922" max="6922" width="11" bestFit="1" customWidth="1"/>
    <col min="6923" max="6923" width="10" bestFit="1" customWidth="1"/>
    <col min="7172" max="7172" width="12.88671875" bestFit="1" customWidth="1"/>
    <col min="7175" max="7175" width="11" bestFit="1" customWidth="1"/>
    <col min="7176" max="7176" width="10.33203125" customWidth="1"/>
    <col min="7177" max="7177" width="9.109375" bestFit="1" customWidth="1"/>
    <col min="7178" max="7178" width="11" bestFit="1" customWidth="1"/>
    <col min="7179" max="7179" width="10" bestFit="1" customWidth="1"/>
    <col min="7428" max="7428" width="12.88671875" bestFit="1" customWidth="1"/>
    <col min="7431" max="7431" width="11" bestFit="1" customWidth="1"/>
    <col min="7432" max="7432" width="10.33203125" customWidth="1"/>
    <col min="7433" max="7433" width="9.109375" bestFit="1" customWidth="1"/>
    <col min="7434" max="7434" width="11" bestFit="1" customWidth="1"/>
    <col min="7435" max="7435" width="10" bestFit="1" customWidth="1"/>
    <col min="7684" max="7684" width="12.88671875" bestFit="1" customWidth="1"/>
    <col min="7687" max="7687" width="11" bestFit="1" customWidth="1"/>
    <col min="7688" max="7688" width="10.33203125" customWidth="1"/>
    <col min="7689" max="7689" width="9.109375" bestFit="1" customWidth="1"/>
    <col min="7690" max="7690" width="11" bestFit="1" customWidth="1"/>
    <col min="7691" max="7691" width="10" bestFit="1" customWidth="1"/>
    <col min="7940" max="7940" width="12.88671875" bestFit="1" customWidth="1"/>
    <col min="7943" max="7943" width="11" bestFit="1" customWidth="1"/>
    <col min="7944" max="7944" width="10.33203125" customWidth="1"/>
    <col min="7945" max="7945" width="9.109375" bestFit="1" customWidth="1"/>
    <col min="7946" max="7946" width="11" bestFit="1" customWidth="1"/>
    <col min="7947" max="7947" width="10" bestFit="1" customWidth="1"/>
    <col min="8196" max="8196" width="12.88671875" bestFit="1" customWidth="1"/>
    <col min="8199" max="8199" width="11" bestFit="1" customWidth="1"/>
    <col min="8200" max="8200" width="10.33203125" customWidth="1"/>
    <col min="8201" max="8201" width="9.109375" bestFit="1" customWidth="1"/>
    <col min="8202" max="8202" width="11" bestFit="1" customWidth="1"/>
    <col min="8203" max="8203" width="10" bestFit="1" customWidth="1"/>
    <col min="8452" max="8452" width="12.88671875" bestFit="1" customWidth="1"/>
    <col min="8455" max="8455" width="11" bestFit="1" customWidth="1"/>
    <col min="8456" max="8456" width="10.33203125" customWidth="1"/>
    <col min="8457" max="8457" width="9.109375" bestFit="1" customWidth="1"/>
    <col min="8458" max="8458" width="11" bestFit="1" customWidth="1"/>
    <col min="8459" max="8459" width="10" bestFit="1" customWidth="1"/>
    <col min="8708" max="8708" width="12.88671875" bestFit="1" customWidth="1"/>
    <col min="8711" max="8711" width="11" bestFit="1" customWidth="1"/>
    <col min="8712" max="8712" width="10.33203125" customWidth="1"/>
    <col min="8713" max="8713" width="9.109375" bestFit="1" customWidth="1"/>
    <col min="8714" max="8714" width="11" bestFit="1" customWidth="1"/>
    <col min="8715" max="8715" width="10" bestFit="1" customWidth="1"/>
    <col min="8964" max="8964" width="12.88671875" bestFit="1" customWidth="1"/>
    <col min="8967" max="8967" width="11" bestFit="1" customWidth="1"/>
    <col min="8968" max="8968" width="10.33203125" customWidth="1"/>
    <col min="8969" max="8969" width="9.109375" bestFit="1" customWidth="1"/>
    <col min="8970" max="8970" width="11" bestFit="1" customWidth="1"/>
    <col min="8971" max="8971" width="10" bestFit="1" customWidth="1"/>
    <col min="9220" max="9220" width="12.88671875" bestFit="1" customWidth="1"/>
    <col min="9223" max="9223" width="11" bestFit="1" customWidth="1"/>
    <col min="9224" max="9224" width="10.33203125" customWidth="1"/>
    <col min="9225" max="9225" width="9.109375" bestFit="1" customWidth="1"/>
    <col min="9226" max="9226" width="11" bestFit="1" customWidth="1"/>
    <col min="9227" max="9227" width="10" bestFit="1" customWidth="1"/>
    <col min="9476" max="9476" width="12.88671875" bestFit="1" customWidth="1"/>
    <col min="9479" max="9479" width="11" bestFit="1" customWidth="1"/>
    <col min="9480" max="9480" width="10.33203125" customWidth="1"/>
    <col min="9481" max="9481" width="9.109375" bestFit="1" customWidth="1"/>
    <col min="9482" max="9482" width="11" bestFit="1" customWidth="1"/>
    <col min="9483" max="9483" width="10" bestFit="1" customWidth="1"/>
    <col min="9732" max="9732" width="12.88671875" bestFit="1" customWidth="1"/>
    <col min="9735" max="9735" width="11" bestFit="1" customWidth="1"/>
    <col min="9736" max="9736" width="10.33203125" customWidth="1"/>
    <col min="9737" max="9737" width="9.109375" bestFit="1" customWidth="1"/>
    <col min="9738" max="9738" width="11" bestFit="1" customWidth="1"/>
    <col min="9739" max="9739" width="10" bestFit="1" customWidth="1"/>
    <col min="9988" max="9988" width="12.88671875" bestFit="1" customWidth="1"/>
    <col min="9991" max="9991" width="11" bestFit="1" customWidth="1"/>
    <col min="9992" max="9992" width="10.33203125" customWidth="1"/>
    <col min="9993" max="9993" width="9.109375" bestFit="1" customWidth="1"/>
    <col min="9994" max="9994" width="11" bestFit="1" customWidth="1"/>
    <col min="9995" max="9995" width="10" bestFit="1" customWidth="1"/>
    <col min="10244" max="10244" width="12.88671875" bestFit="1" customWidth="1"/>
    <col min="10247" max="10247" width="11" bestFit="1" customWidth="1"/>
    <col min="10248" max="10248" width="10.33203125" customWidth="1"/>
    <col min="10249" max="10249" width="9.109375" bestFit="1" customWidth="1"/>
    <col min="10250" max="10250" width="11" bestFit="1" customWidth="1"/>
    <col min="10251" max="10251" width="10" bestFit="1" customWidth="1"/>
    <col min="10500" max="10500" width="12.88671875" bestFit="1" customWidth="1"/>
    <col min="10503" max="10503" width="11" bestFit="1" customWidth="1"/>
    <col min="10504" max="10504" width="10.33203125" customWidth="1"/>
    <col min="10505" max="10505" width="9.109375" bestFit="1" customWidth="1"/>
    <col min="10506" max="10506" width="11" bestFit="1" customWidth="1"/>
    <col min="10507" max="10507" width="10" bestFit="1" customWidth="1"/>
    <col min="10756" max="10756" width="12.88671875" bestFit="1" customWidth="1"/>
    <col min="10759" max="10759" width="11" bestFit="1" customWidth="1"/>
    <col min="10760" max="10760" width="10.33203125" customWidth="1"/>
    <col min="10761" max="10761" width="9.109375" bestFit="1" customWidth="1"/>
    <col min="10762" max="10762" width="11" bestFit="1" customWidth="1"/>
    <col min="10763" max="10763" width="10" bestFit="1" customWidth="1"/>
    <col min="11012" max="11012" width="12.88671875" bestFit="1" customWidth="1"/>
    <col min="11015" max="11015" width="11" bestFit="1" customWidth="1"/>
    <col min="11016" max="11016" width="10.33203125" customWidth="1"/>
    <col min="11017" max="11017" width="9.109375" bestFit="1" customWidth="1"/>
    <col min="11018" max="11018" width="11" bestFit="1" customWidth="1"/>
    <col min="11019" max="11019" width="10" bestFit="1" customWidth="1"/>
    <col min="11268" max="11268" width="12.88671875" bestFit="1" customWidth="1"/>
    <col min="11271" max="11271" width="11" bestFit="1" customWidth="1"/>
    <col min="11272" max="11272" width="10.33203125" customWidth="1"/>
    <col min="11273" max="11273" width="9.109375" bestFit="1" customWidth="1"/>
    <col min="11274" max="11274" width="11" bestFit="1" customWidth="1"/>
    <col min="11275" max="11275" width="10" bestFit="1" customWidth="1"/>
    <col min="11524" max="11524" width="12.88671875" bestFit="1" customWidth="1"/>
    <col min="11527" max="11527" width="11" bestFit="1" customWidth="1"/>
    <col min="11528" max="11528" width="10.33203125" customWidth="1"/>
    <col min="11529" max="11529" width="9.109375" bestFit="1" customWidth="1"/>
    <col min="11530" max="11530" width="11" bestFit="1" customWidth="1"/>
    <col min="11531" max="11531" width="10" bestFit="1" customWidth="1"/>
    <col min="11780" max="11780" width="12.88671875" bestFit="1" customWidth="1"/>
    <col min="11783" max="11783" width="11" bestFit="1" customWidth="1"/>
    <col min="11784" max="11784" width="10.33203125" customWidth="1"/>
    <col min="11785" max="11785" width="9.109375" bestFit="1" customWidth="1"/>
    <col min="11786" max="11786" width="11" bestFit="1" customWidth="1"/>
    <col min="11787" max="11787" width="10" bestFit="1" customWidth="1"/>
    <col min="12036" max="12036" width="12.88671875" bestFit="1" customWidth="1"/>
    <col min="12039" max="12039" width="11" bestFit="1" customWidth="1"/>
    <col min="12040" max="12040" width="10.33203125" customWidth="1"/>
    <col min="12041" max="12041" width="9.109375" bestFit="1" customWidth="1"/>
    <col min="12042" max="12042" width="11" bestFit="1" customWidth="1"/>
    <col min="12043" max="12043" width="10" bestFit="1" customWidth="1"/>
    <col min="12292" max="12292" width="12.88671875" bestFit="1" customWidth="1"/>
    <col min="12295" max="12295" width="11" bestFit="1" customWidth="1"/>
    <col min="12296" max="12296" width="10.33203125" customWidth="1"/>
    <col min="12297" max="12297" width="9.109375" bestFit="1" customWidth="1"/>
    <col min="12298" max="12298" width="11" bestFit="1" customWidth="1"/>
    <col min="12299" max="12299" width="10" bestFit="1" customWidth="1"/>
    <col min="12548" max="12548" width="12.88671875" bestFit="1" customWidth="1"/>
    <col min="12551" max="12551" width="11" bestFit="1" customWidth="1"/>
    <col min="12552" max="12552" width="10.33203125" customWidth="1"/>
    <col min="12553" max="12553" width="9.109375" bestFit="1" customWidth="1"/>
    <col min="12554" max="12554" width="11" bestFit="1" customWidth="1"/>
    <col min="12555" max="12555" width="10" bestFit="1" customWidth="1"/>
    <col min="12804" max="12804" width="12.88671875" bestFit="1" customWidth="1"/>
    <col min="12807" max="12807" width="11" bestFit="1" customWidth="1"/>
    <col min="12808" max="12808" width="10.33203125" customWidth="1"/>
    <col min="12809" max="12809" width="9.109375" bestFit="1" customWidth="1"/>
    <col min="12810" max="12810" width="11" bestFit="1" customWidth="1"/>
    <col min="12811" max="12811" width="10" bestFit="1" customWidth="1"/>
    <col min="13060" max="13060" width="12.88671875" bestFit="1" customWidth="1"/>
    <col min="13063" max="13063" width="11" bestFit="1" customWidth="1"/>
    <col min="13064" max="13064" width="10.33203125" customWidth="1"/>
    <col min="13065" max="13065" width="9.109375" bestFit="1" customWidth="1"/>
    <col min="13066" max="13066" width="11" bestFit="1" customWidth="1"/>
    <col min="13067" max="13067" width="10" bestFit="1" customWidth="1"/>
    <col min="13316" max="13316" width="12.88671875" bestFit="1" customWidth="1"/>
    <col min="13319" max="13319" width="11" bestFit="1" customWidth="1"/>
    <col min="13320" max="13320" width="10.33203125" customWidth="1"/>
    <col min="13321" max="13321" width="9.109375" bestFit="1" customWidth="1"/>
    <col min="13322" max="13322" width="11" bestFit="1" customWidth="1"/>
    <col min="13323" max="13323" width="10" bestFit="1" customWidth="1"/>
    <col min="13572" max="13572" width="12.88671875" bestFit="1" customWidth="1"/>
    <col min="13575" max="13575" width="11" bestFit="1" customWidth="1"/>
    <col min="13576" max="13576" width="10.33203125" customWidth="1"/>
    <col min="13577" max="13577" width="9.109375" bestFit="1" customWidth="1"/>
    <col min="13578" max="13578" width="11" bestFit="1" customWidth="1"/>
    <col min="13579" max="13579" width="10" bestFit="1" customWidth="1"/>
    <col min="13828" max="13828" width="12.88671875" bestFit="1" customWidth="1"/>
    <col min="13831" max="13831" width="11" bestFit="1" customWidth="1"/>
    <col min="13832" max="13832" width="10.33203125" customWidth="1"/>
    <col min="13833" max="13833" width="9.109375" bestFit="1" customWidth="1"/>
    <col min="13834" max="13834" width="11" bestFit="1" customWidth="1"/>
    <col min="13835" max="13835" width="10" bestFit="1" customWidth="1"/>
    <col min="14084" max="14084" width="12.88671875" bestFit="1" customWidth="1"/>
    <col min="14087" max="14087" width="11" bestFit="1" customWidth="1"/>
    <col min="14088" max="14088" width="10.33203125" customWidth="1"/>
    <col min="14089" max="14089" width="9.109375" bestFit="1" customWidth="1"/>
    <col min="14090" max="14090" width="11" bestFit="1" customWidth="1"/>
    <col min="14091" max="14091" width="10" bestFit="1" customWidth="1"/>
    <col min="14340" max="14340" width="12.88671875" bestFit="1" customWidth="1"/>
    <col min="14343" max="14343" width="11" bestFit="1" customWidth="1"/>
    <col min="14344" max="14344" width="10.33203125" customWidth="1"/>
    <col min="14345" max="14345" width="9.109375" bestFit="1" customWidth="1"/>
    <col min="14346" max="14346" width="11" bestFit="1" customWidth="1"/>
    <col min="14347" max="14347" width="10" bestFit="1" customWidth="1"/>
    <col min="14596" max="14596" width="12.88671875" bestFit="1" customWidth="1"/>
    <col min="14599" max="14599" width="11" bestFit="1" customWidth="1"/>
    <col min="14600" max="14600" width="10.33203125" customWidth="1"/>
    <col min="14601" max="14601" width="9.109375" bestFit="1" customWidth="1"/>
    <col min="14602" max="14602" width="11" bestFit="1" customWidth="1"/>
    <col min="14603" max="14603" width="10" bestFit="1" customWidth="1"/>
    <col min="14852" max="14852" width="12.88671875" bestFit="1" customWidth="1"/>
    <col min="14855" max="14855" width="11" bestFit="1" customWidth="1"/>
    <col min="14856" max="14856" width="10.33203125" customWidth="1"/>
    <col min="14857" max="14857" width="9.109375" bestFit="1" customWidth="1"/>
    <col min="14858" max="14858" width="11" bestFit="1" customWidth="1"/>
    <col min="14859" max="14859" width="10" bestFit="1" customWidth="1"/>
    <col min="15108" max="15108" width="12.88671875" bestFit="1" customWidth="1"/>
    <col min="15111" max="15111" width="11" bestFit="1" customWidth="1"/>
    <col min="15112" max="15112" width="10.33203125" customWidth="1"/>
    <col min="15113" max="15113" width="9.109375" bestFit="1" customWidth="1"/>
    <col min="15114" max="15114" width="11" bestFit="1" customWidth="1"/>
    <col min="15115" max="15115" width="10" bestFit="1" customWidth="1"/>
    <col min="15364" max="15364" width="12.88671875" bestFit="1" customWidth="1"/>
    <col min="15367" max="15367" width="11" bestFit="1" customWidth="1"/>
    <col min="15368" max="15368" width="10.33203125" customWidth="1"/>
    <col min="15369" max="15369" width="9.109375" bestFit="1" customWidth="1"/>
    <col min="15370" max="15370" width="11" bestFit="1" customWidth="1"/>
    <col min="15371" max="15371" width="10" bestFit="1" customWidth="1"/>
    <col min="15620" max="15620" width="12.88671875" bestFit="1" customWidth="1"/>
    <col min="15623" max="15623" width="11" bestFit="1" customWidth="1"/>
    <col min="15624" max="15624" width="10.33203125" customWidth="1"/>
    <col min="15625" max="15625" width="9.109375" bestFit="1" customWidth="1"/>
    <col min="15626" max="15626" width="11" bestFit="1" customWidth="1"/>
    <col min="15627" max="15627" width="10" bestFit="1" customWidth="1"/>
    <col min="15876" max="15876" width="12.88671875" bestFit="1" customWidth="1"/>
    <col min="15879" max="15879" width="11" bestFit="1" customWidth="1"/>
    <col min="15880" max="15880" width="10.33203125" customWidth="1"/>
    <col min="15881" max="15881" width="9.109375" bestFit="1" customWidth="1"/>
    <col min="15882" max="15882" width="11" bestFit="1" customWidth="1"/>
    <col min="15883" max="15883" width="10" bestFit="1" customWidth="1"/>
    <col min="16132" max="16132" width="12.88671875" bestFit="1" customWidth="1"/>
    <col min="16135" max="16135" width="11" bestFit="1" customWidth="1"/>
    <col min="16136" max="16136" width="10.33203125" customWidth="1"/>
    <col min="16137" max="16137" width="9.109375" bestFit="1" customWidth="1"/>
    <col min="16138" max="16138" width="11" bestFit="1" customWidth="1"/>
    <col min="16139" max="16139" width="10" bestFit="1" customWidth="1"/>
  </cols>
  <sheetData>
    <row r="1" spans="1:15" ht="15.75" x14ac:dyDescent="0.25">
      <c r="A1" s="260" t="s">
        <v>240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44"/>
      <c r="M1" s="261"/>
      <c r="N1" s="244" t="s">
        <v>280</v>
      </c>
    </row>
    <row r="2" spans="1:15" ht="15.75" x14ac:dyDescent="0.25">
      <c r="A2" s="260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44"/>
      <c r="M2" s="261"/>
      <c r="N2" s="106" t="s">
        <v>41</v>
      </c>
    </row>
    <row r="3" spans="1:15" ht="15.75" x14ac:dyDescent="0.25">
      <c r="A3" s="246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5" ht="15.75" x14ac:dyDescent="0.25">
      <c r="A4" s="246" t="s">
        <v>248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5" ht="15.75" x14ac:dyDescent="0.25">
      <c r="A5" s="247" t="s">
        <v>224</v>
      </c>
      <c r="B5" s="247">
        <v>1</v>
      </c>
      <c r="C5" s="247">
        <v>2</v>
      </c>
      <c r="D5" s="247">
        <v>3</v>
      </c>
      <c r="E5" s="247">
        <v>4</v>
      </c>
      <c r="F5" s="247">
        <v>5</v>
      </c>
      <c r="G5" s="247">
        <v>6</v>
      </c>
      <c r="H5" s="247">
        <v>7</v>
      </c>
      <c r="I5" s="247">
        <v>8</v>
      </c>
      <c r="J5" s="247">
        <v>9</v>
      </c>
      <c r="K5" s="247">
        <v>10</v>
      </c>
      <c r="L5" s="247">
        <v>11</v>
      </c>
      <c r="M5" s="247">
        <v>12</v>
      </c>
      <c r="N5" s="248" t="s">
        <v>225</v>
      </c>
    </row>
    <row r="6" spans="1:15" ht="15.95" hidden="1" customHeight="1" x14ac:dyDescent="0.25">
      <c r="A6" s="247" t="s">
        <v>224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 t="s">
        <v>225</v>
      </c>
    </row>
    <row r="7" spans="1:15" ht="15.75" x14ac:dyDescent="0.25">
      <c r="A7" s="88" t="s">
        <v>99</v>
      </c>
      <c r="B7" s="249">
        <v>8.6999999999999994E-3</v>
      </c>
      <c r="C7" s="249">
        <v>7.4000000000000003E-3</v>
      </c>
      <c r="D7" s="249">
        <v>8.6E-3</v>
      </c>
      <c r="E7" s="249">
        <v>9.7000000000000003E-3</v>
      </c>
      <c r="F7" s="249">
        <v>6.7000000000000002E-3</v>
      </c>
      <c r="G7" s="249">
        <v>9.7000000000000003E-3</v>
      </c>
      <c r="H7" s="249">
        <v>1.12E-2</v>
      </c>
      <c r="I7" s="249">
        <v>7.1000000000000004E-3</v>
      </c>
      <c r="J7" s="249">
        <v>7.3000000000000001E-3</v>
      </c>
      <c r="K7" s="249">
        <v>9.4999999999999998E-3</v>
      </c>
      <c r="L7" s="249">
        <v>1.12E-2</v>
      </c>
      <c r="M7" s="249">
        <v>1.47E-2</v>
      </c>
      <c r="N7" s="250">
        <v>9.2999999999999992E-3</v>
      </c>
      <c r="O7" s="190"/>
    </row>
    <row r="8" spans="1:15" ht="15.75" x14ac:dyDescent="0.25">
      <c r="A8" s="88" t="s">
        <v>26</v>
      </c>
      <c r="B8" s="249">
        <v>4.02E-2</v>
      </c>
      <c r="C8" s="249">
        <v>3.4099999999999998E-2</v>
      </c>
      <c r="D8" s="249">
        <v>3.95E-2</v>
      </c>
      <c r="E8" s="249">
        <v>4.4600000000000001E-2</v>
      </c>
      <c r="F8" s="249">
        <v>3.09E-2</v>
      </c>
      <c r="G8" s="249">
        <v>4.4400000000000002E-2</v>
      </c>
      <c r="H8" s="249">
        <v>5.1700000000000003E-2</v>
      </c>
      <c r="I8" s="249">
        <v>3.2599999999999997E-2</v>
      </c>
      <c r="J8" s="249">
        <v>3.3700000000000001E-2</v>
      </c>
      <c r="K8" s="249">
        <v>4.3900000000000002E-2</v>
      </c>
      <c r="L8" s="249">
        <v>5.1799999999999999E-2</v>
      </c>
      <c r="M8" s="249">
        <v>6.7599999999999993E-2</v>
      </c>
      <c r="N8" s="250">
        <v>4.2900000000000001E-2</v>
      </c>
      <c r="O8" s="190"/>
    </row>
    <row r="9" spans="1:15" ht="15.75" x14ac:dyDescent="0.25">
      <c r="A9" s="245" t="s">
        <v>242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190"/>
    </row>
    <row r="10" spans="1:15" x14ac:dyDescent="0.2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</row>
    <row r="11" spans="1:15" x14ac:dyDescent="0.2">
      <c r="B11" s="245"/>
      <c r="C11" s="245"/>
      <c r="D11" s="251"/>
      <c r="E11" s="251"/>
      <c r="F11" s="251"/>
      <c r="G11" s="251"/>
      <c r="H11" s="251"/>
      <c r="I11" s="251"/>
      <c r="J11" s="251"/>
      <c r="K11" s="251"/>
      <c r="L11" s="245"/>
      <c r="M11" s="245"/>
      <c r="N11" s="245"/>
    </row>
    <row r="12" spans="1:15" ht="30" x14ac:dyDescent="0.2">
      <c r="A12" s="257" t="s">
        <v>241</v>
      </c>
      <c r="B12" s="258" t="s">
        <v>99</v>
      </c>
      <c r="C12" s="258" t="s">
        <v>26</v>
      </c>
      <c r="D12" s="258" t="s">
        <v>175</v>
      </c>
      <c r="E12" s="407" t="s">
        <v>258</v>
      </c>
      <c r="F12" s="408"/>
      <c r="G12" s="245"/>
      <c r="H12" s="245"/>
      <c r="I12" s="245"/>
      <c r="J12" s="245"/>
      <c r="K12" s="245"/>
      <c r="L12" s="245"/>
      <c r="M12" s="245"/>
      <c r="N12" s="245"/>
    </row>
    <row r="13" spans="1:15" s="253" customFormat="1" ht="26.25" customHeight="1" x14ac:dyDescent="0.2">
      <c r="A13" s="254" t="s">
        <v>226</v>
      </c>
      <c r="B13" s="259">
        <v>9.2999999999999992E-3</v>
      </c>
      <c r="C13" s="259">
        <v>4.2900000000000001E-2</v>
      </c>
      <c r="D13" s="259">
        <v>0.27</v>
      </c>
      <c r="E13" s="409">
        <v>0.32220000000000004</v>
      </c>
      <c r="F13" s="410"/>
      <c r="G13" s="252"/>
      <c r="H13" s="252"/>
      <c r="I13" s="252"/>
      <c r="J13" s="252"/>
      <c r="K13" s="252"/>
      <c r="L13" s="252"/>
      <c r="M13" s="252"/>
      <c r="N13" s="252"/>
    </row>
    <row r="14" spans="1:15" s="253" customFormat="1" ht="26.25" customHeight="1" x14ac:dyDescent="0.2">
      <c r="A14" s="255">
        <v>0.27905999999999997</v>
      </c>
      <c r="B14" s="256"/>
      <c r="C14" s="256"/>
      <c r="D14" s="256"/>
      <c r="E14" s="411">
        <v>0.41171437002065503</v>
      </c>
      <c r="F14" s="412"/>
      <c r="G14" s="252"/>
      <c r="H14" s="252"/>
      <c r="I14" s="252"/>
      <c r="J14" s="252"/>
      <c r="K14" s="252"/>
      <c r="L14" s="252"/>
      <c r="M14" s="252"/>
      <c r="N14" s="252"/>
    </row>
  </sheetData>
  <mergeCells count="3">
    <mergeCell ref="E12:F12"/>
    <mergeCell ref="E13:F13"/>
    <mergeCell ref="E14:F14"/>
  </mergeCells>
  <phoneticPr fontId="43" type="noConversion"/>
  <pageMargins left="1.1811023622047201" right="1.5748031496063" top="1.1811023622047201" bottom="0.78740157480314998" header="0.78740157480314998" footer="0.31496062992126"/>
  <pageSetup paperSize="9" orientation="landscape" r:id="rId1"/>
  <colBreaks count="1" manualBreakCount="1">
    <brk id="14" max="1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5"/>
  <sheetViews>
    <sheetView view="pageBreakPreview" zoomScale="92" zoomScaleNormal="92" zoomScaleSheetLayoutView="55" zoomScalePageLayoutView="92" workbookViewId="0">
      <pane xSplit="2" ySplit="3" topLeftCell="C4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8.5546875" defaultRowHeight="15" x14ac:dyDescent="0.2"/>
  <cols>
    <col min="1" max="1" width="15.33203125" bestFit="1" customWidth="1"/>
    <col min="2" max="2" width="8.109375" bestFit="1" customWidth="1"/>
    <col min="3" max="26" width="8" customWidth="1"/>
  </cols>
  <sheetData>
    <row r="1" spans="1:26" ht="15.75" x14ac:dyDescent="0.25">
      <c r="A1" s="53" t="s">
        <v>268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 t="s">
        <v>280</v>
      </c>
    </row>
    <row r="2" spans="1:26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</row>
    <row r="3" spans="1:26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6" x14ac:dyDescent="0.2">
      <c r="A4" s="23" t="s">
        <v>27</v>
      </c>
      <c r="B4" s="24">
        <v>600</v>
      </c>
      <c r="C4" s="25">
        <v>30</v>
      </c>
      <c r="D4" s="25">
        <v>30</v>
      </c>
      <c r="E4" s="25">
        <v>30</v>
      </c>
      <c r="F4" s="25">
        <v>30</v>
      </c>
      <c r="G4" s="25">
        <v>30</v>
      </c>
      <c r="H4" s="25">
        <v>30</v>
      </c>
      <c r="I4" s="25">
        <v>30</v>
      </c>
      <c r="J4" s="25">
        <v>30</v>
      </c>
      <c r="K4" s="25">
        <v>30</v>
      </c>
      <c r="L4" s="25">
        <v>30</v>
      </c>
      <c r="M4" s="25">
        <v>30</v>
      </c>
      <c r="N4" s="25">
        <v>30</v>
      </c>
      <c r="O4" s="25">
        <v>30</v>
      </c>
      <c r="P4" s="25">
        <v>30</v>
      </c>
      <c r="Q4" s="25">
        <v>30</v>
      </c>
      <c r="R4" s="25">
        <v>30</v>
      </c>
      <c r="S4" s="25">
        <v>30</v>
      </c>
      <c r="T4" s="25">
        <v>30</v>
      </c>
      <c r="U4" s="25">
        <v>30</v>
      </c>
      <c r="V4" s="25">
        <v>30</v>
      </c>
      <c r="W4" s="25">
        <v>30</v>
      </c>
      <c r="X4" s="25">
        <v>30</v>
      </c>
      <c r="Y4" s="25">
        <v>30</v>
      </c>
      <c r="Z4" s="25">
        <v>30</v>
      </c>
    </row>
    <row r="5" spans="1:26" x14ac:dyDescent="0.2">
      <c r="A5" s="23" t="s">
        <v>28</v>
      </c>
      <c r="B5" s="24">
        <v>268.54960371328531</v>
      </c>
      <c r="C5" s="25">
        <v>8.2209062361209817</v>
      </c>
      <c r="D5" s="25">
        <v>13.701510393534969</v>
      </c>
      <c r="E5" s="25">
        <v>13.701510393534969</v>
      </c>
      <c r="F5" s="25">
        <v>13.701510393534969</v>
      </c>
      <c r="G5" s="25">
        <v>13.701510393534969</v>
      </c>
      <c r="H5" s="25">
        <v>13.701510393534969</v>
      </c>
      <c r="I5" s="25">
        <v>13.701510393534969</v>
      </c>
      <c r="J5" s="25">
        <v>13.701510393534969</v>
      </c>
      <c r="K5" s="25">
        <v>13.701510393534969</v>
      </c>
      <c r="L5" s="25">
        <v>13.701510393534969</v>
      </c>
      <c r="M5" s="25">
        <v>13.701510393534969</v>
      </c>
      <c r="N5" s="25">
        <v>13.701510393534969</v>
      </c>
      <c r="O5" s="25">
        <v>13.701510393534969</v>
      </c>
      <c r="P5" s="25">
        <v>13.701510393534969</v>
      </c>
      <c r="Q5" s="25">
        <v>13.701510393534969</v>
      </c>
      <c r="R5" s="25">
        <v>13.701510393534969</v>
      </c>
      <c r="S5" s="25">
        <v>13.701510393534969</v>
      </c>
      <c r="T5" s="25">
        <v>13.701510393534969</v>
      </c>
      <c r="U5" s="25">
        <v>13.701510393534969</v>
      </c>
      <c r="V5" s="25">
        <v>13.701510393534969</v>
      </c>
      <c r="W5" s="25">
        <v>13.701510393534969</v>
      </c>
      <c r="X5" s="25">
        <v>13.701510393534969</v>
      </c>
      <c r="Y5" s="25">
        <v>13.701510393534969</v>
      </c>
      <c r="Z5" s="25">
        <v>13.701510393534969</v>
      </c>
    </row>
    <row r="6" spans="1:26" x14ac:dyDescent="0.2">
      <c r="A6" s="23" t="s">
        <v>180</v>
      </c>
      <c r="B6" s="24">
        <v>120.167424</v>
      </c>
      <c r="C6" s="25">
        <v>6.0083712000000009</v>
      </c>
      <c r="D6" s="25">
        <v>6.0083712000000009</v>
      </c>
      <c r="E6" s="25">
        <v>6.0083712000000009</v>
      </c>
      <c r="F6" s="25">
        <v>6.0083712000000009</v>
      </c>
      <c r="G6" s="25">
        <v>6.0083712000000009</v>
      </c>
      <c r="H6" s="25">
        <v>6.0083712000000009</v>
      </c>
      <c r="I6" s="25">
        <v>6.0083712000000009</v>
      </c>
      <c r="J6" s="25">
        <v>6.0083712000000009</v>
      </c>
      <c r="K6" s="25">
        <v>6.0083712000000009</v>
      </c>
      <c r="L6" s="25">
        <v>6.0083712000000009</v>
      </c>
      <c r="M6" s="25">
        <v>6.0083712000000009</v>
      </c>
      <c r="N6" s="25">
        <v>6.0083712000000009</v>
      </c>
      <c r="O6" s="25">
        <v>6.0083712000000009</v>
      </c>
      <c r="P6" s="25">
        <v>6.0083712000000009</v>
      </c>
      <c r="Q6" s="25">
        <v>6.0083712000000009</v>
      </c>
      <c r="R6" s="25">
        <v>6.0083712000000009</v>
      </c>
      <c r="S6" s="25">
        <v>6.0083712000000009</v>
      </c>
      <c r="T6" s="25">
        <v>6.0083712000000009</v>
      </c>
      <c r="U6" s="25">
        <v>6.0083712000000009</v>
      </c>
      <c r="V6" s="25">
        <v>6.0083712000000009</v>
      </c>
      <c r="W6" s="25">
        <v>6.0083712000000009</v>
      </c>
      <c r="X6" s="25">
        <v>6.0083712000000009</v>
      </c>
      <c r="Y6" s="25">
        <v>6.0083712000000009</v>
      </c>
      <c r="Z6" s="25">
        <v>6.0083712000000009</v>
      </c>
    </row>
    <row r="7" spans="1:26" x14ac:dyDescent="0.2">
      <c r="A7" s="27" t="s">
        <v>1</v>
      </c>
      <c r="B7" s="26">
        <v>988.71702771328523</v>
      </c>
      <c r="C7" s="26">
        <v>44.229277436120981</v>
      </c>
      <c r="D7" s="26">
        <v>49.709881593534966</v>
      </c>
      <c r="E7" s="26">
        <v>49.709881593534966</v>
      </c>
      <c r="F7" s="26">
        <v>49.709881593534966</v>
      </c>
      <c r="G7" s="26">
        <v>49.709881593534966</v>
      </c>
      <c r="H7" s="26">
        <v>49.709881593534966</v>
      </c>
      <c r="I7" s="26">
        <v>49.709881593534966</v>
      </c>
      <c r="J7" s="26">
        <v>49.709881593534966</v>
      </c>
      <c r="K7" s="26">
        <v>49.709881593534966</v>
      </c>
      <c r="L7" s="26">
        <v>49.709881593534966</v>
      </c>
      <c r="M7" s="26">
        <v>49.709881593534966</v>
      </c>
      <c r="N7" s="26">
        <v>49.709881593534966</v>
      </c>
      <c r="O7" s="26">
        <v>49.709881593534966</v>
      </c>
      <c r="P7" s="26">
        <v>49.709881593534966</v>
      </c>
      <c r="Q7" s="26">
        <v>49.709881593534966</v>
      </c>
      <c r="R7" s="26">
        <v>49.709881593534966</v>
      </c>
      <c r="S7" s="26">
        <v>49.709881593534966</v>
      </c>
      <c r="T7" s="26">
        <v>49.709881593534966</v>
      </c>
      <c r="U7" s="26">
        <v>49.709881593534966</v>
      </c>
      <c r="V7" s="26">
        <v>49.709881593534966</v>
      </c>
      <c r="W7" s="26">
        <v>49.709881593534966</v>
      </c>
      <c r="X7" s="26">
        <v>49.709881593534966</v>
      </c>
      <c r="Y7" s="26">
        <v>49.709881593534966</v>
      </c>
      <c r="Z7" s="26">
        <v>49.709881593534966</v>
      </c>
    </row>
    <row r="8" spans="1:26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6" ht="15.75" x14ac:dyDescent="0.25">
      <c r="A9" s="67" t="s">
        <v>29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6" x14ac:dyDescent="0.2">
      <c r="A10" s="45" t="s">
        <v>27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6" x14ac:dyDescent="0.2">
      <c r="A11" s="22" t="s">
        <v>115</v>
      </c>
      <c r="B11" s="38"/>
      <c r="C11" s="25">
        <v>2000</v>
      </c>
      <c r="D11" s="25">
        <v>2000</v>
      </c>
      <c r="E11" s="25">
        <v>2000</v>
      </c>
      <c r="F11" s="25">
        <v>2000</v>
      </c>
      <c r="G11" s="25">
        <v>2000</v>
      </c>
      <c r="H11" s="25">
        <v>2000</v>
      </c>
      <c r="I11" s="25">
        <v>2000</v>
      </c>
      <c r="J11" s="25">
        <v>2000</v>
      </c>
      <c r="K11" s="25">
        <v>2000</v>
      </c>
      <c r="L11" s="25">
        <v>2000</v>
      </c>
      <c r="M11" s="25">
        <v>2000</v>
      </c>
      <c r="N11" s="25">
        <v>2000</v>
      </c>
      <c r="O11" s="25">
        <v>2000</v>
      </c>
      <c r="P11" s="25">
        <v>2000</v>
      </c>
      <c r="Q11" s="25">
        <v>2000</v>
      </c>
      <c r="R11" s="25">
        <v>2000</v>
      </c>
      <c r="S11" s="25">
        <v>2000</v>
      </c>
      <c r="T11" s="25">
        <v>2000</v>
      </c>
      <c r="U11" s="25">
        <v>2000</v>
      </c>
      <c r="V11" s="25">
        <v>2000</v>
      </c>
      <c r="W11" s="25">
        <v>2000</v>
      </c>
      <c r="X11" s="25">
        <v>2000</v>
      </c>
      <c r="Y11" s="25">
        <v>2000</v>
      </c>
      <c r="Z11" s="25">
        <v>2000</v>
      </c>
    </row>
    <row r="12" spans="1:26" s="285" customFormat="1" x14ac:dyDescent="0.2">
      <c r="A12" s="282" t="s">
        <v>127</v>
      </c>
      <c r="B12" s="283"/>
      <c r="C12" s="284">
        <v>1.4999999999999999E-2</v>
      </c>
      <c r="D12" s="284">
        <v>1.4999999999999999E-2</v>
      </c>
      <c r="E12" s="284">
        <v>1.4999999999999999E-2</v>
      </c>
      <c r="F12" s="284">
        <v>1.4999999999999999E-2</v>
      </c>
      <c r="G12" s="284">
        <v>1.4999999999999999E-2</v>
      </c>
      <c r="H12" s="284">
        <v>1.4999999999999999E-2</v>
      </c>
      <c r="I12" s="284">
        <v>1.4999999999999999E-2</v>
      </c>
      <c r="J12" s="284">
        <v>1.4999999999999999E-2</v>
      </c>
      <c r="K12" s="284">
        <v>1.4999999999999999E-2</v>
      </c>
      <c r="L12" s="284">
        <v>1.4999999999999999E-2</v>
      </c>
      <c r="M12" s="284">
        <v>1.4999999999999999E-2</v>
      </c>
      <c r="N12" s="284">
        <v>1.4999999999999999E-2</v>
      </c>
      <c r="O12" s="284">
        <v>1.4999999999999999E-2</v>
      </c>
      <c r="P12" s="284">
        <v>1.4999999999999999E-2</v>
      </c>
      <c r="Q12" s="284">
        <v>1.4999999999999999E-2</v>
      </c>
      <c r="R12" s="284">
        <v>1.4999999999999999E-2</v>
      </c>
      <c r="S12" s="284">
        <v>1.4999999999999999E-2</v>
      </c>
      <c r="T12" s="284">
        <v>1.4999999999999999E-2</v>
      </c>
      <c r="U12" s="284">
        <v>1.4999999999999999E-2</v>
      </c>
      <c r="V12" s="284">
        <v>1.4999999999999999E-2</v>
      </c>
      <c r="W12" s="284">
        <v>1.4999999999999999E-2</v>
      </c>
      <c r="X12" s="284">
        <v>1.4999999999999999E-2</v>
      </c>
      <c r="Y12" s="284">
        <v>1.4999999999999999E-2</v>
      </c>
      <c r="Z12" s="284">
        <v>1.4999999999999999E-2</v>
      </c>
    </row>
    <row r="13" spans="1:26" x14ac:dyDescent="0.2">
      <c r="A13" s="22" t="s">
        <v>16</v>
      </c>
      <c r="B13" s="24">
        <v>600</v>
      </c>
      <c r="C13" s="25">
        <v>30</v>
      </c>
      <c r="D13" s="25">
        <v>30</v>
      </c>
      <c r="E13" s="25">
        <v>30</v>
      </c>
      <c r="F13" s="25">
        <v>30</v>
      </c>
      <c r="G13" s="25">
        <v>30</v>
      </c>
      <c r="H13" s="25">
        <v>30</v>
      </c>
      <c r="I13" s="25">
        <v>30</v>
      </c>
      <c r="J13" s="25">
        <v>30</v>
      </c>
      <c r="K13" s="25">
        <v>30</v>
      </c>
      <c r="L13" s="25">
        <v>30</v>
      </c>
      <c r="M13" s="25">
        <v>30</v>
      </c>
      <c r="N13" s="25">
        <v>30</v>
      </c>
      <c r="O13" s="25">
        <v>30</v>
      </c>
      <c r="P13" s="25">
        <v>30</v>
      </c>
      <c r="Q13" s="25">
        <v>30</v>
      </c>
      <c r="R13" s="25">
        <v>30</v>
      </c>
      <c r="S13" s="25">
        <v>30</v>
      </c>
      <c r="T13" s="25">
        <v>30</v>
      </c>
      <c r="U13" s="25">
        <v>30</v>
      </c>
      <c r="V13" s="25">
        <v>30</v>
      </c>
      <c r="W13" s="25">
        <v>30</v>
      </c>
      <c r="X13" s="25">
        <v>30</v>
      </c>
      <c r="Y13" s="25">
        <v>30</v>
      </c>
      <c r="Z13" s="25">
        <v>30</v>
      </c>
    </row>
    <row r="14" spans="1:26" x14ac:dyDescent="0.2">
      <c r="A14" s="45" t="s">
        <v>28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6" x14ac:dyDescent="0.2">
      <c r="A15" s="22" t="s">
        <v>176</v>
      </c>
      <c r="B15" s="38"/>
      <c r="C15" s="25">
        <v>5480.6041574139872</v>
      </c>
      <c r="D15" s="25">
        <v>5480.6041574139872</v>
      </c>
      <c r="E15" s="25">
        <v>5480.6041574139872</v>
      </c>
      <c r="F15" s="25">
        <v>5480.6041574139872</v>
      </c>
      <c r="G15" s="25">
        <v>5480.6041574139872</v>
      </c>
      <c r="H15" s="25">
        <v>5480.6041574139872</v>
      </c>
      <c r="I15" s="25">
        <v>5480.6041574139872</v>
      </c>
      <c r="J15" s="25">
        <v>5480.6041574139872</v>
      </c>
      <c r="K15" s="25">
        <v>5480.6041574139872</v>
      </c>
      <c r="L15" s="25">
        <v>5480.6041574139872</v>
      </c>
      <c r="M15" s="25">
        <v>5480.6041574139872</v>
      </c>
      <c r="N15" s="25">
        <v>5480.6041574139872</v>
      </c>
      <c r="O15" s="25">
        <v>5480.6041574139872</v>
      </c>
      <c r="P15" s="25">
        <v>5480.6041574139872</v>
      </c>
      <c r="Q15" s="25">
        <v>5480.6041574139872</v>
      </c>
      <c r="R15" s="25">
        <v>5480.6041574139872</v>
      </c>
      <c r="S15" s="25">
        <v>5480.6041574139872</v>
      </c>
      <c r="T15" s="25">
        <v>5480.6041574139872</v>
      </c>
      <c r="U15" s="25">
        <v>5480.6041574139872</v>
      </c>
      <c r="V15" s="25">
        <v>5480.6041574139872</v>
      </c>
      <c r="W15" s="25">
        <v>5480.6041574139872</v>
      </c>
      <c r="X15" s="25">
        <v>5480.6041574139872</v>
      </c>
      <c r="Y15" s="25">
        <v>5480.6041574139872</v>
      </c>
      <c r="Z15" s="25">
        <v>5480.6041574139872</v>
      </c>
    </row>
    <row r="16" spans="1:26" s="285" customFormat="1" x14ac:dyDescent="0.2">
      <c r="A16" s="282" t="s">
        <v>127</v>
      </c>
      <c r="B16" s="283"/>
      <c r="C16" s="284">
        <v>1.5E-3</v>
      </c>
      <c r="D16" s="324">
        <v>2.5000000000000001E-3</v>
      </c>
      <c r="E16" s="324">
        <v>2.5000000000000001E-3</v>
      </c>
      <c r="F16" s="324">
        <v>2.5000000000000001E-3</v>
      </c>
      <c r="G16" s="324">
        <v>2.5000000000000001E-3</v>
      </c>
      <c r="H16" s="324">
        <v>2.5000000000000001E-3</v>
      </c>
      <c r="I16" s="324">
        <v>2.5000000000000001E-3</v>
      </c>
      <c r="J16" s="324">
        <v>2.5000000000000001E-3</v>
      </c>
      <c r="K16" s="324">
        <v>2.5000000000000001E-3</v>
      </c>
      <c r="L16" s="324">
        <v>2.5000000000000001E-3</v>
      </c>
      <c r="M16" s="324">
        <v>2.5000000000000001E-3</v>
      </c>
      <c r="N16" s="324">
        <v>2.5000000000000001E-3</v>
      </c>
      <c r="O16" s="284">
        <v>2.5000000000000001E-3</v>
      </c>
      <c r="P16" s="284">
        <v>2.5000000000000001E-3</v>
      </c>
      <c r="Q16" s="284">
        <v>2.5000000000000001E-3</v>
      </c>
      <c r="R16" s="284">
        <v>2.5000000000000001E-3</v>
      </c>
      <c r="S16" s="284">
        <v>2.5000000000000001E-3</v>
      </c>
      <c r="T16" s="284">
        <v>2.5000000000000001E-3</v>
      </c>
      <c r="U16" s="284">
        <v>2.5000000000000001E-3</v>
      </c>
      <c r="V16" s="284">
        <v>2.5000000000000001E-3</v>
      </c>
      <c r="W16" s="284">
        <v>2.5000000000000001E-3</v>
      </c>
      <c r="X16" s="284">
        <v>2.5000000000000001E-3</v>
      </c>
      <c r="Y16" s="284">
        <v>2.5000000000000001E-3</v>
      </c>
      <c r="Z16" s="284">
        <v>2.5000000000000001E-3</v>
      </c>
    </row>
    <row r="17" spans="1:26" s="285" customFormat="1" x14ac:dyDescent="0.2">
      <c r="A17" s="282" t="s">
        <v>16</v>
      </c>
      <c r="B17" s="286">
        <v>268.54960371328531</v>
      </c>
      <c r="C17" s="287">
        <v>8.2209062361209817</v>
      </c>
      <c r="D17" s="287">
        <v>13.701510393534969</v>
      </c>
      <c r="E17" s="287">
        <v>13.701510393534969</v>
      </c>
      <c r="F17" s="287">
        <v>13.701510393534969</v>
      </c>
      <c r="G17" s="287">
        <v>13.701510393534969</v>
      </c>
      <c r="H17" s="287">
        <v>13.701510393534969</v>
      </c>
      <c r="I17" s="287">
        <v>13.701510393534969</v>
      </c>
      <c r="J17" s="287">
        <v>13.701510393534969</v>
      </c>
      <c r="K17" s="287">
        <v>13.701510393534969</v>
      </c>
      <c r="L17" s="287">
        <v>13.701510393534969</v>
      </c>
      <c r="M17" s="287">
        <v>13.701510393534969</v>
      </c>
      <c r="N17" s="287">
        <v>13.701510393534969</v>
      </c>
      <c r="O17" s="287">
        <v>13.701510393534969</v>
      </c>
      <c r="P17" s="287">
        <v>13.701510393534969</v>
      </c>
      <c r="Q17" s="287">
        <v>13.701510393534969</v>
      </c>
      <c r="R17" s="287">
        <v>13.701510393534969</v>
      </c>
      <c r="S17" s="287">
        <v>13.701510393534969</v>
      </c>
      <c r="T17" s="287">
        <v>13.701510393534969</v>
      </c>
      <c r="U17" s="287">
        <v>13.701510393534969</v>
      </c>
      <c r="V17" s="287">
        <v>13.701510393534969</v>
      </c>
      <c r="W17" s="287">
        <v>13.701510393534969</v>
      </c>
      <c r="X17" s="287">
        <v>13.701510393534969</v>
      </c>
      <c r="Y17" s="287">
        <v>13.701510393534969</v>
      </c>
      <c r="Z17" s="287">
        <v>13.701510393534969</v>
      </c>
    </row>
    <row r="18" spans="1:26" s="285" customFormat="1" x14ac:dyDescent="0.2">
      <c r="A18" s="288" t="s">
        <v>177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</row>
    <row r="19" spans="1:26" s="285" customFormat="1" x14ac:dyDescent="0.2">
      <c r="A19" s="282" t="s">
        <v>178</v>
      </c>
      <c r="B19" s="283"/>
      <c r="C19" s="287">
        <v>75104.639999999999</v>
      </c>
      <c r="D19" s="287">
        <v>75104.639999999999</v>
      </c>
      <c r="E19" s="287">
        <v>75104.639999999999</v>
      </c>
      <c r="F19" s="287">
        <v>75104.639999999999</v>
      </c>
      <c r="G19" s="287">
        <v>75104.639999999999</v>
      </c>
      <c r="H19" s="287">
        <v>75104.639999999999</v>
      </c>
      <c r="I19" s="287">
        <v>75104.639999999999</v>
      </c>
      <c r="J19" s="287">
        <v>75104.639999999999</v>
      </c>
      <c r="K19" s="287">
        <v>75104.639999999999</v>
      </c>
      <c r="L19" s="287">
        <v>75104.639999999999</v>
      </c>
      <c r="M19" s="287">
        <v>75104.639999999999</v>
      </c>
      <c r="N19" s="287">
        <v>75104.639999999999</v>
      </c>
      <c r="O19" s="287">
        <v>75104.639999999999</v>
      </c>
      <c r="P19" s="287">
        <v>75104.639999999999</v>
      </c>
      <c r="Q19" s="287">
        <v>75104.639999999999</v>
      </c>
      <c r="R19" s="287">
        <v>75104.639999999999</v>
      </c>
      <c r="S19" s="287">
        <v>75104.639999999999</v>
      </c>
      <c r="T19" s="287">
        <v>75104.639999999999</v>
      </c>
      <c r="U19" s="287">
        <v>75104.639999999999</v>
      </c>
      <c r="V19" s="287">
        <v>75104.639999999999</v>
      </c>
      <c r="W19" s="287">
        <v>75104.639999999999</v>
      </c>
      <c r="X19" s="287">
        <v>75104.639999999999</v>
      </c>
      <c r="Y19" s="287">
        <v>75104.639999999999</v>
      </c>
      <c r="Z19" s="287">
        <v>75104.639999999999</v>
      </c>
    </row>
    <row r="20" spans="1:26" s="285" customFormat="1" x14ac:dyDescent="0.2">
      <c r="A20" s="282" t="s">
        <v>179</v>
      </c>
      <c r="B20" s="283"/>
      <c r="C20" s="290">
        <v>0.02</v>
      </c>
      <c r="D20" s="290">
        <v>0.02</v>
      </c>
      <c r="E20" s="290">
        <v>0.02</v>
      </c>
      <c r="F20" s="290">
        <v>0.02</v>
      </c>
      <c r="G20" s="290">
        <v>0.02</v>
      </c>
      <c r="H20" s="290">
        <v>0.02</v>
      </c>
      <c r="I20" s="290">
        <v>0.02</v>
      </c>
      <c r="J20" s="290">
        <v>0.02</v>
      </c>
      <c r="K20" s="290">
        <v>0.02</v>
      </c>
      <c r="L20" s="290">
        <v>0.02</v>
      </c>
      <c r="M20" s="290">
        <v>0.02</v>
      </c>
      <c r="N20" s="290">
        <v>0.02</v>
      </c>
      <c r="O20" s="290">
        <v>0.02</v>
      </c>
      <c r="P20" s="290">
        <v>0.02</v>
      </c>
      <c r="Q20" s="290">
        <v>0.02</v>
      </c>
      <c r="R20" s="290">
        <v>0.02</v>
      </c>
      <c r="S20" s="290">
        <v>0.02</v>
      </c>
      <c r="T20" s="290">
        <v>0.02</v>
      </c>
      <c r="U20" s="290">
        <v>0.02</v>
      </c>
      <c r="V20" s="290">
        <v>0.02</v>
      </c>
      <c r="W20" s="290">
        <v>0.02</v>
      </c>
      <c r="X20" s="290">
        <v>0.02</v>
      </c>
      <c r="Y20" s="290">
        <v>0.02</v>
      </c>
      <c r="Z20" s="290">
        <v>0.02</v>
      </c>
    </row>
    <row r="21" spans="1:26" s="285" customFormat="1" x14ac:dyDescent="0.2">
      <c r="A21" s="282" t="s">
        <v>29</v>
      </c>
      <c r="B21" s="286"/>
      <c r="C21" s="287">
        <v>1502.0928000000001</v>
      </c>
      <c r="D21" s="287">
        <v>1502.0928000000001</v>
      </c>
      <c r="E21" s="287">
        <v>1502.0928000000001</v>
      </c>
      <c r="F21" s="287">
        <v>1502.0928000000001</v>
      </c>
      <c r="G21" s="287">
        <v>1502.0928000000001</v>
      </c>
      <c r="H21" s="287">
        <v>1502.0928000000001</v>
      </c>
      <c r="I21" s="287">
        <v>1502.0928000000001</v>
      </c>
      <c r="J21" s="287">
        <v>1502.0928000000001</v>
      </c>
      <c r="K21" s="287">
        <v>1502.0928000000001</v>
      </c>
      <c r="L21" s="287">
        <v>1502.0928000000001</v>
      </c>
      <c r="M21" s="287">
        <v>1502.0928000000001</v>
      </c>
      <c r="N21" s="287">
        <v>1502.0928000000001</v>
      </c>
      <c r="O21" s="287">
        <v>1502.0928000000001</v>
      </c>
      <c r="P21" s="287">
        <v>1502.0928000000001</v>
      </c>
      <c r="Q21" s="287">
        <v>1502.0928000000001</v>
      </c>
      <c r="R21" s="287">
        <v>1502.0928000000001</v>
      </c>
      <c r="S21" s="287">
        <v>1502.0928000000001</v>
      </c>
      <c r="T21" s="287">
        <v>1502.0928000000001</v>
      </c>
      <c r="U21" s="287">
        <v>1502.0928000000001</v>
      </c>
      <c r="V21" s="287">
        <v>1502.0928000000001</v>
      </c>
      <c r="W21" s="287">
        <v>1502.0928000000001</v>
      </c>
      <c r="X21" s="287">
        <v>1502.0928000000001</v>
      </c>
      <c r="Y21" s="287">
        <v>1502.0928000000001</v>
      </c>
      <c r="Z21" s="287">
        <v>1502.0928000000001</v>
      </c>
    </row>
    <row r="22" spans="1:26" s="289" customFormat="1" x14ac:dyDescent="0.2">
      <c r="A22" s="282" t="s">
        <v>127</v>
      </c>
      <c r="B22" s="283"/>
      <c r="C22" s="284">
        <v>4.0000000000000001E-3</v>
      </c>
      <c r="D22" s="284">
        <v>4.0000000000000001E-3</v>
      </c>
      <c r="E22" s="284">
        <v>4.0000000000000001E-3</v>
      </c>
      <c r="F22" s="284">
        <v>4.0000000000000001E-3</v>
      </c>
      <c r="G22" s="284">
        <v>4.0000000000000001E-3</v>
      </c>
      <c r="H22" s="284">
        <v>4.0000000000000001E-3</v>
      </c>
      <c r="I22" s="284">
        <v>4.0000000000000001E-3</v>
      </c>
      <c r="J22" s="284">
        <v>4.0000000000000001E-3</v>
      </c>
      <c r="K22" s="284">
        <v>4.0000000000000001E-3</v>
      </c>
      <c r="L22" s="284">
        <v>4.0000000000000001E-3</v>
      </c>
      <c r="M22" s="284">
        <v>4.0000000000000001E-3</v>
      </c>
      <c r="N22" s="284">
        <v>4.0000000000000001E-3</v>
      </c>
      <c r="O22" s="284">
        <v>4.0000000000000001E-3</v>
      </c>
      <c r="P22" s="284">
        <v>4.0000000000000001E-3</v>
      </c>
      <c r="Q22" s="284">
        <v>4.0000000000000001E-3</v>
      </c>
      <c r="R22" s="284">
        <v>4.0000000000000001E-3</v>
      </c>
      <c r="S22" s="284">
        <v>4.0000000000000001E-3</v>
      </c>
      <c r="T22" s="284">
        <v>4.0000000000000001E-3</v>
      </c>
      <c r="U22" s="284">
        <v>4.0000000000000001E-3</v>
      </c>
      <c r="V22" s="284">
        <v>4.0000000000000001E-3</v>
      </c>
      <c r="W22" s="284">
        <v>4.0000000000000001E-3</v>
      </c>
      <c r="X22" s="284">
        <v>4.0000000000000001E-3</v>
      </c>
      <c r="Y22" s="284">
        <v>4.0000000000000001E-3</v>
      </c>
      <c r="Z22" s="284">
        <v>4.0000000000000001E-3</v>
      </c>
    </row>
    <row r="23" spans="1:26" s="285" customFormat="1" x14ac:dyDescent="0.2">
      <c r="A23" s="282" t="s">
        <v>16</v>
      </c>
      <c r="B23" s="286">
        <v>120.167424</v>
      </c>
      <c r="C23" s="287">
        <v>6.0083712000000009</v>
      </c>
      <c r="D23" s="287">
        <v>6.0083712000000009</v>
      </c>
      <c r="E23" s="287">
        <v>6.0083712000000009</v>
      </c>
      <c r="F23" s="287">
        <v>6.0083712000000009</v>
      </c>
      <c r="G23" s="287">
        <v>6.0083712000000009</v>
      </c>
      <c r="H23" s="287">
        <v>6.0083712000000009</v>
      </c>
      <c r="I23" s="287">
        <v>6.0083712000000009</v>
      </c>
      <c r="J23" s="287">
        <v>6.0083712000000009</v>
      </c>
      <c r="K23" s="287">
        <v>6.0083712000000009</v>
      </c>
      <c r="L23" s="287">
        <v>6.0083712000000009</v>
      </c>
      <c r="M23" s="287">
        <v>6.0083712000000009</v>
      </c>
      <c r="N23" s="287">
        <v>6.0083712000000009</v>
      </c>
      <c r="O23" s="287">
        <v>6.0083712000000009</v>
      </c>
      <c r="P23" s="287">
        <v>6.0083712000000009</v>
      </c>
      <c r="Q23" s="287">
        <v>6.0083712000000009</v>
      </c>
      <c r="R23" s="287">
        <v>6.0083712000000009</v>
      </c>
      <c r="S23" s="287">
        <v>6.0083712000000009</v>
      </c>
      <c r="T23" s="287">
        <v>6.0083712000000009</v>
      </c>
      <c r="U23" s="287">
        <v>6.0083712000000009</v>
      </c>
      <c r="V23" s="287">
        <v>6.0083712000000009</v>
      </c>
      <c r="W23" s="287">
        <v>6.0083712000000009</v>
      </c>
      <c r="X23" s="287">
        <v>6.0083712000000009</v>
      </c>
      <c r="Y23" s="287">
        <v>6.0083712000000009</v>
      </c>
      <c r="Z23" s="287">
        <v>6.0083712000000009</v>
      </c>
    </row>
    <row r="25" spans="1:26" x14ac:dyDescent="0.2">
      <c r="B25" s="171"/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  <colBreaks count="1" manualBreakCount="1">
    <brk id="14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5"/>
  <sheetViews>
    <sheetView view="pageBreakPreview" zoomScaleNormal="93" zoomScaleSheetLayoutView="100" zoomScalePageLayoutView="93" workbookViewId="0">
      <pane xSplit="2" ySplit="3" topLeftCell="C20" activePane="bottomRight" state="frozen"/>
      <selection activeCell="C12" sqref="C12"/>
      <selection pane="topRight" activeCell="C12" sqref="C12"/>
      <selection pane="bottomLeft" activeCell="C12" sqref="C12"/>
      <selection pane="bottomRight" activeCell="L37" sqref="L37"/>
    </sheetView>
  </sheetViews>
  <sheetFormatPr defaultColWidth="8.5546875" defaultRowHeight="15" x14ac:dyDescent="0.2"/>
  <cols>
    <col min="1" max="1" width="25.5546875" customWidth="1"/>
    <col min="2" max="2" width="8.5546875" customWidth="1"/>
    <col min="3" max="26" width="7.88671875" customWidth="1"/>
  </cols>
  <sheetData>
    <row r="1" spans="1:27" ht="15.75" x14ac:dyDescent="0.25">
      <c r="A1" s="53" t="s">
        <v>91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 t="s">
        <v>280</v>
      </c>
      <c r="AA1" s="72"/>
    </row>
    <row r="2" spans="1:27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  <c r="AA2" s="72"/>
    </row>
    <row r="3" spans="1:27" x14ac:dyDescent="0.2">
      <c r="A3" s="89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7" ht="15.75" hidden="1" x14ac:dyDescent="0.25">
      <c r="A4" s="90"/>
      <c r="B4" s="6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72"/>
    </row>
    <row r="5" spans="1:27" ht="15.75" x14ac:dyDescent="0.25">
      <c r="A5" s="90" t="s">
        <v>14</v>
      </c>
      <c r="B5" s="7">
        <v>75104.640000000043</v>
      </c>
      <c r="C5" s="9">
        <v>3755.232</v>
      </c>
      <c r="D5" s="9">
        <v>3755.232</v>
      </c>
      <c r="E5" s="9">
        <v>3755.232</v>
      </c>
      <c r="F5" s="9">
        <v>3755.232</v>
      </c>
      <c r="G5" s="9">
        <v>3755.232</v>
      </c>
      <c r="H5" s="9">
        <v>3755.232</v>
      </c>
      <c r="I5" s="9">
        <v>3755.232</v>
      </c>
      <c r="J5" s="9">
        <v>3755.232</v>
      </c>
      <c r="K5" s="9">
        <v>3755.232</v>
      </c>
      <c r="L5" s="9">
        <v>3755.232</v>
      </c>
      <c r="M5" s="9">
        <v>3755.232</v>
      </c>
      <c r="N5" s="9">
        <v>3755.232</v>
      </c>
      <c r="O5" s="9">
        <v>3755.232</v>
      </c>
      <c r="P5" s="9">
        <v>3755.232</v>
      </c>
      <c r="Q5" s="9">
        <v>3755.232</v>
      </c>
      <c r="R5" s="9">
        <v>3755.232</v>
      </c>
      <c r="S5" s="9">
        <v>3755.232</v>
      </c>
      <c r="T5" s="9">
        <v>3755.232</v>
      </c>
      <c r="U5" s="9">
        <v>3755.232</v>
      </c>
      <c r="V5" s="9">
        <v>3755.232</v>
      </c>
      <c r="W5" s="9">
        <v>3755.232</v>
      </c>
      <c r="X5" s="9">
        <v>3755.232</v>
      </c>
      <c r="Y5" s="9">
        <v>3755.232</v>
      </c>
      <c r="Z5" s="9">
        <v>3755.232</v>
      </c>
    </row>
    <row r="6" spans="1:27" ht="15.75" x14ac:dyDescent="0.25">
      <c r="A6" s="90" t="s">
        <v>100</v>
      </c>
      <c r="B6" s="7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</row>
    <row r="7" spans="1:27" ht="15.75" x14ac:dyDescent="0.25">
      <c r="A7" s="95"/>
      <c r="B7" s="237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</row>
    <row r="8" spans="1:27" x14ac:dyDescent="0.2">
      <c r="A8" s="91" t="s">
        <v>32</v>
      </c>
      <c r="B8" s="7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</row>
    <row r="9" spans="1:27" x14ac:dyDescent="0.2">
      <c r="A9" s="91" t="s">
        <v>99</v>
      </c>
      <c r="B9" s="7">
        <v>905.92389967509007</v>
      </c>
      <c r="C9" s="9">
        <v>0</v>
      </c>
      <c r="D9" s="9">
        <v>15.901520063388913</v>
      </c>
      <c r="E9" s="9">
        <v>52.856543110357897</v>
      </c>
      <c r="F9" s="9">
        <v>52.775017391924401</v>
      </c>
      <c r="G9" s="9">
        <v>52.692676416306583</v>
      </c>
      <c r="H9" s="9">
        <v>52.609512030932578</v>
      </c>
      <c r="I9" s="9">
        <v>52.525516001704837</v>
      </c>
      <c r="J9" s="9">
        <v>52.440680012184821</v>
      </c>
      <c r="K9" s="9">
        <v>52.354995662769603</v>
      </c>
      <c r="L9" s="9">
        <v>52.268454469860231</v>
      </c>
      <c r="M9" s="9">
        <v>52.18104786502176</v>
      </c>
      <c r="N9" s="9">
        <v>52.092767194134915</v>
      </c>
      <c r="O9" s="9">
        <v>12.353151006539198</v>
      </c>
      <c r="P9" s="9">
        <v>50.724035022867525</v>
      </c>
      <c r="Q9" s="9">
        <v>50.621184223559126</v>
      </c>
      <c r="R9" s="9">
        <v>50.517304916257658</v>
      </c>
      <c r="S9" s="9">
        <v>50.412386815883167</v>
      </c>
      <c r="T9" s="9">
        <v>50.306419534504933</v>
      </c>
      <c r="U9" s="9">
        <v>50.199392580312917</v>
      </c>
      <c r="V9" s="9">
        <v>50.091295356578975</v>
      </c>
      <c r="W9" s="9">
        <v>49.982117160607693</v>
      </c>
      <c r="X9" s="9">
        <v>49.871847182676703</v>
      </c>
      <c r="Y9" s="9">
        <v>49.760474504966417</v>
      </c>
      <c r="Z9" s="9">
        <v>49.647988100479004</v>
      </c>
    </row>
    <row r="10" spans="1:27" x14ac:dyDescent="0.2">
      <c r="A10" s="91" t="s">
        <v>26</v>
      </c>
      <c r="B10" s="7">
        <v>4172.7403863822319</v>
      </c>
      <c r="C10" s="9">
        <v>0</v>
      </c>
      <c r="D10" s="9">
        <v>73.243365140458025</v>
      </c>
      <c r="E10" s="9">
        <v>243.46044099316362</v>
      </c>
      <c r="F10" s="9">
        <v>243.08492859310633</v>
      </c>
      <c r="G10" s="9">
        <v>242.70566106904849</v>
      </c>
      <c r="H10" s="9">
        <v>242.32260086975006</v>
      </c>
      <c r="I10" s="9">
        <v>241.9357100684586</v>
      </c>
      <c r="J10" s="9">
        <v>241.54495035915431</v>
      </c>
      <c r="K10" s="9">
        <v>241.15028305275695</v>
      </c>
      <c r="L10" s="9">
        <v>240.7516690732956</v>
      </c>
      <c r="M10" s="9">
        <v>240.34906895403961</v>
      </c>
      <c r="N10" s="9">
        <v>239.94244283359112</v>
      </c>
      <c r="O10" s="9">
        <v>56.899362211938119</v>
      </c>
      <c r="P10" s="9">
        <v>233.63797949926857</v>
      </c>
      <c r="Q10" s="9">
        <v>233.16424248427234</v>
      </c>
      <c r="R10" s="9">
        <v>232.68576809912616</v>
      </c>
      <c r="S10" s="9">
        <v>232.20250897012849</v>
      </c>
      <c r="T10" s="9">
        <v>231.71441724984089</v>
      </c>
      <c r="U10" s="9">
        <v>231.22144461235038</v>
      </c>
      <c r="V10" s="9">
        <v>230.72354224848496</v>
      </c>
      <c r="W10" s="9">
        <v>230.22066086098087</v>
      </c>
      <c r="X10" s="9">
        <v>229.7127506596018</v>
      </c>
      <c r="Y10" s="9">
        <v>229.19976135620891</v>
      </c>
      <c r="Z10" s="9">
        <v>228.68164215978206</v>
      </c>
    </row>
    <row r="11" spans="1:27" ht="15.75" x14ac:dyDescent="0.25">
      <c r="A11" s="90" t="s">
        <v>78</v>
      </c>
      <c r="B11" s="7">
        <v>5078.664286057322</v>
      </c>
      <c r="C11" s="7">
        <v>0</v>
      </c>
      <c r="D11" s="7">
        <v>89.14488520384694</v>
      </c>
      <c r="E11" s="7">
        <v>296.31698410352152</v>
      </c>
      <c r="F11" s="7">
        <v>295.85994598503072</v>
      </c>
      <c r="G11" s="7">
        <v>295.39833748535506</v>
      </c>
      <c r="H11" s="7">
        <v>294.93211290068263</v>
      </c>
      <c r="I11" s="7">
        <v>294.46122607016343</v>
      </c>
      <c r="J11" s="7">
        <v>293.98563037133914</v>
      </c>
      <c r="K11" s="7">
        <v>293.50527871552657</v>
      </c>
      <c r="L11" s="7">
        <v>293.02012354315582</v>
      </c>
      <c r="M11" s="7">
        <v>292.53011681906139</v>
      </c>
      <c r="N11" s="7">
        <v>292.03521002772601</v>
      </c>
      <c r="O11" s="7">
        <v>69.252513218477318</v>
      </c>
      <c r="P11" s="7">
        <v>284.36201452213606</v>
      </c>
      <c r="Q11" s="7">
        <v>283.78542670783145</v>
      </c>
      <c r="R11" s="7">
        <v>283.20307301538384</v>
      </c>
      <c r="S11" s="7">
        <v>282.61489578601163</v>
      </c>
      <c r="T11" s="7">
        <v>282.02083678434582</v>
      </c>
      <c r="U11" s="7">
        <v>281.42083719266327</v>
      </c>
      <c r="V11" s="7">
        <v>280.81483760506393</v>
      </c>
      <c r="W11" s="7">
        <v>280.20277802158859</v>
      </c>
      <c r="X11" s="7">
        <v>279.58459784227853</v>
      </c>
      <c r="Y11" s="7">
        <v>278.96023586117531</v>
      </c>
      <c r="Z11" s="7">
        <v>278.32963026026107</v>
      </c>
    </row>
    <row r="12" spans="1:27" ht="15.75" x14ac:dyDescent="0.25">
      <c r="A12" s="95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</row>
    <row r="13" spans="1:27" ht="15.75" x14ac:dyDescent="0.25">
      <c r="A13" s="90" t="s">
        <v>79</v>
      </c>
      <c r="B13" s="7">
        <v>70025.975713942724</v>
      </c>
      <c r="C13" s="7">
        <v>3755.232</v>
      </c>
      <c r="D13" s="7">
        <v>3666.0871147961529</v>
      </c>
      <c r="E13" s="7">
        <v>3458.9150158964785</v>
      </c>
      <c r="F13" s="7">
        <v>3459.3720540149693</v>
      </c>
      <c r="G13" s="7">
        <v>3459.8336625146449</v>
      </c>
      <c r="H13" s="7">
        <v>3460.2998870993174</v>
      </c>
      <c r="I13" s="7">
        <v>3460.7707739298367</v>
      </c>
      <c r="J13" s="7">
        <v>3461.2463696286609</v>
      </c>
      <c r="K13" s="7">
        <v>3461.7267212844736</v>
      </c>
      <c r="L13" s="7">
        <v>3462.211876456844</v>
      </c>
      <c r="M13" s="7">
        <v>3462.7018831809387</v>
      </c>
      <c r="N13" s="7">
        <v>3463.196789972274</v>
      </c>
      <c r="O13" s="7">
        <v>3685.9794867815226</v>
      </c>
      <c r="P13" s="7">
        <v>3470.8699854778638</v>
      </c>
      <c r="Q13" s="7">
        <v>3471.4465732921685</v>
      </c>
      <c r="R13" s="7">
        <v>3472.0289269846162</v>
      </c>
      <c r="S13" s="7">
        <v>3472.6171042139886</v>
      </c>
      <c r="T13" s="7">
        <v>3473.2111632156543</v>
      </c>
      <c r="U13" s="7">
        <v>3473.8111628073366</v>
      </c>
      <c r="V13" s="7">
        <v>3474.417162394936</v>
      </c>
      <c r="W13" s="7">
        <v>3475.0292219784114</v>
      </c>
      <c r="X13" s="7">
        <v>3475.6474021577214</v>
      </c>
      <c r="Y13" s="7">
        <v>3476.2717641388244</v>
      </c>
      <c r="Z13" s="7">
        <v>3476.9023697397388</v>
      </c>
    </row>
    <row r="14" spans="1:27" ht="15.75" x14ac:dyDescent="0.25">
      <c r="A14" s="95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</row>
    <row r="15" spans="1:27" x14ac:dyDescent="0.2">
      <c r="A15" s="92" t="s">
        <v>80</v>
      </c>
      <c r="B15" s="7">
        <v>48186.627515128908</v>
      </c>
      <c r="C15" s="9">
        <v>4091.6291320843934</v>
      </c>
      <c r="D15" s="9">
        <v>2392.6349286331879</v>
      </c>
      <c r="E15" s="9">
        <v>2200.0626493267041</v>
      </c>
      <c r="F15" s="9">
        <v>2206.2976038549969</v>
      </c>
      <c r="G15" s="9">
        <v>2212.5949079285724</v>
      </c>
      <c r="H15" s="9">
        <v>2218.9551850428838</v>
      </c>
      <c r="I15" s="9">
        <v>2225.3790649283383</v>
      </c>
      <c r="J15" s="9">
        <v>2231.8671836126468</v>
      </c>
      <c r="K15" s="9">
        <v>2238.4201834837991</v>
      </c>
      <c r="L15" s="9">
        <v>2245.0387133536628</v>
      </c>
      <c r="M15" s="9">
        <v>2251.7234285222248</v>
      </c>
      <c r="N15" s="9">
        <v>2258.4749908424728</v>
      </c>
      <c r="O15" s="9">
        <v>2812.5180687859233</v>
      </c>
      <c r="P15" s="9">
        <v>2819.4053375088079</v>
      </c>
      <c r="Q15" s="9">
        <v>2279.1374789189213</v>
      </c>
      <c r="R15" s="9">
        <v>2286.1631817431362</v>
      </c>
      <c r="S15" s="9">
        <v>2293.2591415955931</v>
      </c>
      <c r="T15" s="9">
        <v>2300.4260610465744</v>
      </c>
      <c r="U15" s="9">
        <v>2307.6646496920657</v>
      </c>
      <c r="V15" s="9">
        <v>2314.9756242240119</v>
      </c>
      <c r="W15" s="9">
        <v>2322.359708501278</v>
      </c>
      <c r="X15" s="9">
        <v>2329.817633621316</v>
      </c>
      <c r="Y15" s="9">
        <v>2337.3501379925547</v>
      </c>
      <c r="Z15" s="9">
        <v>2344.9579674075057</v>
      </c>
    </row>
    <row r="16" spans="1:27" x14ac:dyDescent="0.2">
      <c r="A16" s="91" t="s">
        <v>81</v>
      </c>
      <c r="B16" s="7">
        <v>10449.480665156087</v>
      </c>
      <c r="C16" s="9">
        <v>435.07476092222225</v>
      </c>
      <c r="D16" s="9">
        <v>451.57050828322224</v>
      </c>
      <c r="E16" s="9">
        <v>468.19001311783222</v>
      </c>
      <c r="F16" s="9">
        <v>484.93451300078834</v>
      </c>
      <c r="G16" s="9">
        <v>501.80525788257398</v>
      </c>
      <c r="H16" s="9">
        <v>519.04936021317747</v>
      </c>
      <c r="I16" s="9">
        <v>536.17639506708713</v>
      </c>
      <c r="J16" s="9">
        <v>553.43350026953578</v>
      </c>
      <c r="K16" s="9">
        <v>570.82197652400896</v>
      </c>
      <c r="L16" s="9">
        <v>588.34313754102686</v>
      </c>
      <c r="M16" s="9">
        <v>606.24416016821488</v>
      </c>
      <c r="N16" s="9">
        <v>624.03468452167476</v>
      </c>
      <c r="O16" s="9">
        <v>432.81760921311377</v>
      </c>
      <c r="P16" s="9">
        <v>442.77987156862036</v>
      </c>
      <c r="Q16" s="9">
        <v>455.50577552904934</v>
      </c>
      <c r="R16" s="9">
        <v>471.96621218274811</v>
      </c>
      <c r="S16" s="9">
        <v>529.68516008051051</v>
      </c>
      <c r="T16" s="9">
        <v>555.41933758267476</v>
      </c>
      <c r="U16" s="9">
        <v>588.85264246504323</v>
      </c>
      <c r="V16" s="9">
        <v>632.77578902296352</v>
      </c>
      <c r="W16" s="9">
        <v>620.30431276849038</v>
      </c>
      <c r="X16" s="9">
        <v>602.78315175147247</v>
      </c>
      <c r="Y16" s="9">
        <v>584.88212912428446</v>
      </c>
      <c r="Z16" s="9">
        <v>567.09160477082446</v>
      </c>
    </row>
    <row r="17" spans="1:26" ht="15.75" x14ac:dyDescent="0.25">
      <c r="A17" s="95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</row>
    <row r="18" spans="1:26" x14ac:dyDescent="0.2">
      <c r="A18" s="91" t="s">
        <v>86</v>
      </c>
      <c r="B18" s="7">
        <v>11389.867533657729</v>
      </c>
      <c r="C18" s="7">
        <v>-771.47189300661569</v>
      </c>
      <c r="D18" s="7">
        <v>821.88167787974282</v>
      </c>
      <c r="E18" s="7">
        <v>790.66235345194218</v>
      </c>
      <c r="F18" s="7">
        <v>768.13993715918411</v>
      </c>
      <c r="G18" s="7">
        <v>745.43349670349846</v>
      </c>
      <c r="H18" s="7">
        <v>722.2953418432561</v>
      </c>
      <c r="I18" s="7">
        <v>699.21531393441126</v>
      </c>
      <c r="J18" s="7">
        <v>675.94568574647826</v>
      </c>
      <c r="K18" s="7">
        <v>652.48456127666554</v>
      </c>
      <c r="L18" s="7">
        <v>628.83002556215433</v>
      </c>
      <c r="M18" s="7">
        <v>604.734294490499</v>
      </c>
      <c r="N18" s="7">
        <v>580.68711460812642</v>
      </c>
      <c r="O18" s="7">
        <v>440.64380878248551</v>
      </c>
      <c r="P18" s="7">
        <v>208.68477640043557</v>
      </c>
      <c r="Q18" s="7">
        <v>736.80331884419797</v>
      </c>
      <c r="R18" s="7">
        <v>713.89953305873189</v>
      </c>
      <c r="S18" s="7">
        <v>649.67280253788499</v>
      </c>
      <c r="T18" s="7">
        <v>617.36576458640513</v>
      </c>
      <c r="U18" s="7">
        <v>577.29387065022763</v>
      </c>
      <c r="V18" s="7">
        <v>526.66574914796058</v>
      </c>
      <c r="W18" s="7">
        <v>532.3652007086431</v>
      </c>
      <c r="X18" s="7">
        <v>543.04661678493301</v>
      </c>
      <c r="Y18" s="7">
        <v>554.03949702198531</v>
      </c>
      <c r="Z18" s="7">
        <v>564.85279756140858</v>
      </c>
    </row>
    <row r="19" spans="1:26" ht="15.75" x14ac:dyDescent="0.25">
      <c r="A19" s="95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</row>
    <row r="20" spans="1:26" x14ac:dyDescent="0.2">
      <c r="A20" s="93" t="s">
        <v>104</v>
      </c>
      <c r="B20" s="7">
        <v>11389.867533657673</v>
      </c>
      <c r="C20" s="7">
        <v>0</v>
      </c>
      <c r="D20" s="7">
        <v>575.31717451581994</v>
      </c>
      <c r="E20" s="7">
        <v>553.46364741635955</v>
      </c>
      <c r="F20" s="7">
        <v>537.69795601142891</v>
      </c>
      <c r="G20" s="7">
        <v>688.16679424414349</v>
      </c>
      <c r="H20" s="7">
        <v>722.2953418432561</v>
      </c>
      <c r="I20" s="7">
        <v>699.21531393441126</v>
      </c>
      <c r="J20" s="7">
        <v>675.94568574647826</v>
      </c>
      <c r="K20" s="7">
        <v>652.48456127666554</v>
      </c>
      <c r="L20" s="7">
        <v>628.83002556215433</v>
      </c>
      <c r="M20" s="7">
        <v>604.734294490499</v>
      </c>
      <c r="N20" s="7">
        <v>580.68711460812642</v>
      </c>
      <c r="O20" s="7">
        <v>440.64380878248551</v>
      </c>
      <c r="P20" s="7">
        <v>208.68477640043557</v>
      </c>
      <c r="Q20" s="7">
        <v>736.80331884419797</v>
      </c>
      <c r="R20" s="7">
        <v>713.89953305873189</v>
      </c>
      <c r="S20" s="7">
        <v>649.67280253788499</v>
      </c>
      <c r="T20" s="7">
        <v>617.36576458640513</v>
      </c>
      <c r="U20" s="7">
        <v>577.29387065022763</v>
      </c>
      <c r="V20" s="7">
        <v>526.66574914796058</v>
      </c>
      <c r="W20" s="7">
        <v>532.3652007086431</v>
      </c>
      <c r="X20" s="7">
        <v>543.04661678493301</v>
      </c>
      <c r="Y20" s="7">
        <v>554.03949702198531</v>
      </c>
      <c r="Z20" s="7">
        <v>564.85279756140858</v>
      </c>
    </row>
    <row r="21" spans="1:26" x14ac:dyDescent="0.2">
      <c r="A21" s="91" t="s">
        <v>82</v>
      </c>
      <c r="B21" s="9">
        <v>1708.4801300486508</v>
      </c>
      <c r="C21" s="9">
        <v>0</v>
      </c>
      <c r="D21" s="9">
        <v>86.297576177372989</v>
      </c>
      <c r="E21" s="9">
        <v>83.019547112453935</v>
      </c>
      <c r="F21" s="9">
        <v>80.65469340171434</v>
      </c>
      <c r="G21" s="9">
        <v>103.22501913662153</v>
      </c>
      <c r="H21" s="9">
        <v>108.34430127648841</v>
      </c>
      <c r="I21" s="9">
        <v>104.88229709016169</v>
      </c>
      <c r="J21" s="9">
        <v>101.39185286197174</v>
      </c>
      <c r="K21" s="9">
        <v>97.872684191499829</v>
      </c>
      <c r="L21" s="9">
        <v>94.324503834323153</v>
      </c>
      <c r="M21" s="9">
        <v>90.710144173574847</v>
      </c>
      <c r="N21" s="9">
        <v>87.103067191218955</v>
      </c>
      <c r="O21" s="9">
        <v>66.09657131737282</v>
      </c>
      <c r="P21" s="9">
        <v>31.302716460065334</v>
      </c>
      <c r="Q21" s="9">
        <v>110.52049782662969</v>
      </c>
      <c r="R21" s="9">
        <v>107.08492995880978</v>
      </c>
      <c r="S21" s="9">
        <v>97.450920380682746</v>
      </c>
      <c r="T21" s="9">
        <v>92.60486468796077</v>
      </c>
      <c r="U21" s="9">
        <v>86.594080597534145</v>
      </c>
      <c r="V21" s="9">
        <v>78.999862372194087</v>
      </c>
      <c r="W21" s="9">
        <v>79.85478010629646</v>
      </c>
      <c r="X21" s="9">
        <v>81.456992517739948</v>
      </c>
      <c r="Y21" s="9">
        <v>83.105924553297797</v>
      </c>
      <c r="Z21" s="9">
        <v>84.72791963421129</v>
      </c>
    </row>
    <row r="22" spans="1:26" x14ac:dyDescent="0.2">
      <c r="A22" s="91" t="s">
        <v>83</v>
      </c>
      <c r="B22" s="9">
        <v>686.11827572572361</v>
      </c>
      <c r="C22" s="9">
        <v>0</v>
      </c>
      <c r="D22" s="9">
        <v>33.531717451581997</v>
      </c>
      <c r="E22" s="9">
        <v>31.346364741635956</v>
      </c>
      <c r="F22" s="9">
        <v>29.769795601142892</v>
      </c>
      <c r="G22" s="9">
        <v>44.816679424414353</v>
      </c>
      <c r="H22" s="9">
        <v>48.229534184325615</v>
      </c>
      <c r="I22" s="9">
        <v>45.921531393441128</v>
      </c>
      <c r="J22" s="9">
        <v>43.59456857464783</v>
      </c>
      <c r="K22" s="9">
        <v>41.248456127666557</v>
      </c>
      <c r="L22" s="9">
        <v>38.883002556215438</v>
      </c>
      <c r="M22" s="9">
        <v>36.473429449049902</v>
      </c>
      <c r="N22" s="9">
        <v>34.068711460812644</v>
      </c>
      <c r="O22" s="9">
        <v>20.064380878248553</v>
      </c>
      <c r="P22" s="9">
        <v>0</v>
      </c>
      <c r="Q22" s="9">
        <v>49.6803318844198</v>
      </c>
      <c r="R22" s="9">
        <v>47.389953305873192</v>
      </c>
      <c r="S22" s="9">
        <v>40.967280253788502</v>
      </c>
      <c r="T22" s="9">
        <v>37.736576458640513</v>
      </c>
      <c r="U22" s="9">
        <v>33.729387065022763</v>
      </c>
      <c r="V22" s="9">
        <v>28.666574914796058</v>
      </c>
      <c r="W22" s="9">
        <v>29.236520070864312</v>
      </c>
      <c r="X22" s="9">
        <v>30.304661678493304</v>
      </c>
      <c r="Y22" s="9">
        <v>31.403949702198531</v>
      </c>
      <c r="Z22" s="9">
        <v>32.485279756140862</v>
      </c>
    </row>
    <row r="23" spans="1:26" x14ac:dyDescent="0.2">
      <c r="A23" s="91" t="s">
        <v>186</v>
      </c>
      <c r="B23" s="9">
        <v>1025.0880780291905</v>
      </c>
      <c r="C23" s="9">
        <v>0</v>
      </c>
      <c r="D23" s="9">
        <v>51.778545706423792</v>
      </c>
      <c r="E23" s="9">
        <v>49.811728267472361</v>
      </c>
      <c r="F23" s="9">
        <v>48.392816041028603</v>
      </c>
      <c r="G23" s="9">
        <v>61.935011481972914</v>
      </c>
      <c r="H23" s="9">
        <v>65.006580765893048</v>
      </c>
      <c r="I23" s="9">
        <v>62.92937825409701</v>
      </c>
      <c r="J23" s="9">
        <v>60.83511171718304</v>
      </c>
      <c r="K23" s="9">
        <v>58.723610514899896</v>
      </c>
      <c r="L23" s="9">
        <v>56.594702300593887</v>
      </c>
      <c r="M23" s="9">
        <v>54.426086504144905</v>
      </c>
      <c r="N23" s="9">
        <v>52.261840314731373</v>
      </c>
      <c r="O23" s="9">
        <v>39.657942790423697</v>
      </c>
      <c r="P23" s="9">
        <v>18.781629876039201</v>
      </c>
      <c r="Q23" s="9">
        <v>66.312298695977816</v>
      </c>
      <c r="R23" s="9">
        <v>64.250957975285871</v>
      </c>
      <c r="S23" s="9">
        <v>58.470552228409645</v>
      </c>
      <c r="T23" s="9">
        <v>55.562918812776459</v>
      </c>
      <c r="U23" s="9">
        <v>51.956448358520483</v>
      </c>
      <c r="V23" s="9">
        <v>47.399917423316452</v>
      </c>
      <c r="W23" s="9">
        <v>47.912868063777879</v>
      </c>
      <c r="X23" s="9">
        <v>48.874195510643972</v>
      </c>
      <c r="Y23" s="9">
        <v>49.863554731978674</v>
      </c>
      <c r="Z23" s="9">
        <v>50.836751780526768</v>
      </c>
    </row>
    <row r="24" spans="1:26" ht="15.75" x14ac:dyDescent="0.25">
      <c r="A24" s="90" t="s">
        <v>84</v>
      </c>
      <c r="B24" s="7">
        <v>3419.6864838035649</v>
      </c>
      <c r="C24" s="7">
        <v>0</v>
      </c>
      <c r="D24" s="7">
        <v>171.60783933537877</v>
      </c>
      <c r="E24" s="7">
        <v>164.17764012156226</v>
      </c>
      <c r="F24" s="7">
        <v>158.81730504388582</v>
      </c>
      <c r="G24" s="7">
        <v>209.97671004300878</v>
      </c>
      <c r="H24" s="7">
        <v>221.58041622670709</v>
      </c>
      <c r="I24" s="7">
        <v>213.73320673769982</v>
      </c>
      <c r="J24" s="7">
        <v>205.82153315380259</v>
      </c>
      <c r="K24" s="7">
        <v>197.84475083406628</v>
      </c>
      <c r="L24" s="7">
        <v>189.80220869113248</v>
      </c>
      <c r="M24" s="7">
        <v>181.60966012676965</v>
      </c>
      <c r="N24" s="7">
        <v>173.43361896676299</v>
      </c>
      <c r="O24" s="7">
        <v>125.81889498604508</v>
      </c>
      <c r="P24" s="7">
        <v>50.084346336104531</v>
      </c>
      <c r="Q24" s="7">
        <v>226.5131284070273</v>
      </c>
      <c r="R24" s="7">
        <v>218.72584123996884</v>
      </c>
      <c r="S24" s="7">
        <v>196.88875286288089</v>
      </c>
      <c r="T24" s="7">
        <v>185.90435995937776</v>
      </c>
      <c r="U24" s="7">
        <v>172.27991602107738</v>
      </c>
      <c r="V24" s="7">
        <v>155.0663547103066</v>
      </c>
      <c r="W24" s="7">
        <v>157.00416824093867</v>
      </c>
      <c r="X24" s="7">
        <v>160.63584970687722</v>
      </c>
      <c r="Y24" s="7">
        <v>164.37342898747499</v>
      </c>
      <c r="Z24" s="7">
        <v>168.0499511708789</v>
      </c>
    </row>
    <row r="25" spans="1:26" ht="15.75" x14ac:dyDescent="0.25">
      <c r="A25" s="95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</row>
    <row r="26" spans="1:26" ht="15.75" x14ac:dyDescent="0.25">
      <c r="A26" s="94" t="s">
        <v>36</v>
      </c>
      <c r="B26" s="7">
        <v>7970.1810498541636</v>
      </c>
      <c r="C26" s="7">
        <v>-771.47189300661569</v>
      </c>
      <c r="D26" s="7">
        <v>650.27383854436403</v>
      </c>
      <c r="E26" s="7">
        <v>626.48471333037992</v>
      </c>
      <c r="F26" s="7">
        <v>609.32263211529835</v>
      </c>
      <c r="G26" s="7">
        <v>535.45678666048968</v>
      </c>
      <c r="H26" s="7">
        <v>500.71492561654901</v>
      </c>
      <c r="I26" s="7">
        <v>485.48210719671147</v>
      </c>
      <c r="J26" s="7">
        <v>470.12415259267567</v>
      </c>
      <c r="K26" s="7">
        <v>454.63981044259924</v>
      </c>
      <c r="L26" s="7">
        <v>439.02781687102186</v>
      </c>
      <c r="M26" s="7">
        <v>423.12463436372934</v>
      </c>
      <c r="N26" s="7">
        <v>407.25349564136343</v>
      </c>
      <c r="O26" s="7">
        <v>314.82491379644046</v>
      </c>
      <c r="P26" s="7">
        <v>158.60043006433102</v>
      </c>
      <c r="Q26" s="7">
        <v>510.29019043717068</v>
      </c>
      <c r="R26" s="7">
        <v>495.17369181876302</v>
      </c>
      <c r="S26" s="7">
        <v>452.7840496750041</v>
      </c>
      <c r="T26" s="7">
        <v>431.46140462702738</v>
      </c>
      <c r="U26" s="7">
        <v>405.01395462915025</v>
      </c>
      <c r="V26" s="7">
        <v>371.59939443765398</v>
      </c>
      <c r="W26" s="7">
        <v>375.36103246770443</v>
      </c>
      <c r="X26" s="7">
        <v>382.41076707805576</v>
      </c>
      <c r="Y26" s="7">
        <v>389.66606803451032</v>
      </c>
      <c r="Z26" s="7">
        <v>396.80284639052968</v>
      </c>
    </row>
    <row r="28" spans="1:26" ht="15.75" x14ac:dyDescent="0.25">
      <c r="A28" s="230" t="s">
        <v>234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2"/>
      <c r="W28" s="232"/>
      <c r="X28" s="232"/>
      <c r="Y28" s="232"/>
      <c r="Z28" s="232"/>
    </row>
    <row r="29" spans="1:26" ht="15.75" x14ac:dyDescent="0.25">
      <c r="A29" s="81" t="s">
        <v>14</v>
      </c>
      <c r="B29" s="7">
        <v>75104.640000000043</v>
      </c>
      <c r="C29" s="11">
        <v>3755.232</v>
      </c>
      <c r="D29" s="11">
        <v>3755.232</v>
      </c>
      <c r="E29" s="11">
        <v>3755.232</v>
      </c>
      <c r="F29" s="11">
        <v>3755.232</v>
      </c>
      <c r="G29" s="11">
        <v>3755.232</v>
      </c>
      <c r="H29" s="11">
        <v>3755.232</v>
      </c>
      <c r="I29" s="11">
        <v>3755.232</v>
      </c>
      <c r="J29" s="11">
        <v>3755.232</v>
      </c>
      <c r="K29" s="11">
        <v>3755.232</v>
      </c>
      <c r="L29" s="11">
        <v>3755.232</v>
      </c>
      <c r="M29" s="11">
        <v>3755.232</v>
      </c>
      <c r="N29" s="11">
        <v>3755.232</v>
      </c>
      <c r="O29" s="11">
        <v>3755.232</v>
      </c>
      <c r="P29" s="11">
        <v>3755.232</v>
      </c>
      <c r="Q29" s="11">
        <v>3755.232</v>
      </c>
      <c r="R29" s="11">
        <v>3755.232</v>
      </c>
      <c r="S29" s="11">
        <v>3755.232</v>
      </c>
      <c r="T29" s="11">
        <v>3755.232</v>
      </c>
      <c r="U29" s="11">
        <v>3755.232</v>
      </c>
      <c r="V29" s="11">
        <v>3755.232</v>
      </c>
      <c r="W29" s="11">
        <v>3755.232</v>
      </c>
      <c r="X29" s="11">
        <v>3755.232</v>
      </c>
      <c r="Y29" s="11">
        <v>3755.232</v>
      </c>
      <c r="Z29" s="11">
        <v>3755.232</v>
      </c>
    </row>
    <row r="30" spans="1:26" ht="15.75" x14ac:dyDescent="0.25">
      <c r="A30" s="81" t="s">
        <v>229</v>
      </c>
      <c r="B30" s="7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</row>
    <row r="31" spans="1:26" ht="15.75" x14ac:dyDescent="0.25">
      <c r="A31" s="81" t="s">
        <v>233</v>
      </c>
      <c r="B31" s="7">
        <v>-20200.161231812726</v>
      </c>
      <c r="C31" s="11">
        <v>-5801.0768971804846</v>
      </c>
      <c r="D31" s="11">
        <v>-745.65861412927802</v>
      </c>
      <c r="E31" s="11">
        <v>-551.8051448267945</v>
      </c>
      <c r="F31" s="11">
        <v>-556.7460974591271</v>
      </c>
      <c r="G31" s="11">
        <v>-561.73645961778311</v>
      </c>
      <c r="H31" s="11">
        <v>-566.77672539802552</v>
      </c>
      <c r="I31" s="11">
        <v>-571.86739383607051</v>
      </c>
      <c r="J31" s="11">
        <v>-577.00896895849587</v>
      </c>
      <c r="K31" s="11">
        <v>-582.20195983214546</v>
      </c>
      <c r="L31" s="11">
        <v>-587.44688061453166</v>
      </c>
      <c r="M31" s="11">
        <v>-592.74425060474164</v>
      </c>
      <c r="N31" s="11">
        <v>-598.09459429485355</v>
      </c>
      <c r="O31" s="11">
        <v>-3006.5561814218668</v>
      </c>
      <c r="P31" s="11">
        <v>-681.04805922015021</v>
      </c>
      <c r="Q31" s="11">
        <v>-687.28144099641645</v>
      </c>
      <c r="R31" s="11">
        <v>-693.57715659044527</v>
      </c>
      <c r="S31" s="11">
        <v>-699.93582934041433</v>
      </c>
      <c r="T31" s="11">
        <v>-706.35808881788307</v>
      </c>
      <c r="U31" s="11">
        <v>-712.84457089012653</v>
      </c>
      <c r="V31" s="11">
        <v>-719.39591778309239</v>
      </c>
      <c r="W31" s="11">
        <v>-726.01277814498803</v>
      </c>
      <c r="X31" s="11">
        <v>-732.69580711050253</v>
      </c>
      <c r="Y31" s="11">
        <v>-739.4456663656722</v>
      </c>
      <c r="Z31" s="11">
        <v>-746.26302421339358</v>
      </c>
    </row>
    <row r="32" spans="1:26" ht="16.5" thickBot="1" x14ac:dyDescent="0.3">
      <c r="A32" s="224" t="s">
        <v>237</v>
      </c>
      <c r="B32" s="225">
        <v>54904.478768187277</v>
      </c>
      <c r="C32" s="226">
        <v>-2045.8448971804846</v>
      </c>
      <c r="D32" s="226">
        <v>3009.5733858707217</v>
      </c>
      <c r="E32" s="226">
        <v>3203.4268551732057</v>
      </c>
      <c r="F32" s="226">
        <v>3198.4859025408728</v>
      </c>
      <c r="G32" s="226">
        <v>3193.4955403822169</v>
      </c>
      <c r="H32" s="226">
        <v>3188.4552746019745</v>
      </c>
      <c r="I32" s="226">
        <v>3183.3646061639292</v>
      </c>
      <c r="J32" s="226">
        <v>3178.2230310415043</v>
      </c>
      <c r="K32" s="226">
        <v>3173.0300401678546</v>
      </c>
      <c r="L32" s="226">
        <v>3167.7851193854685</v>
      </c>
      <c r="M32" s="226">
        <v>3162.4877493952581</v>
      </c>
      <c r="N32" s="226">
        <v>3157.1374057051462</v>
      </c>
      <c r="O32" s="226">
        <v>748.6758185781332</v>
      </c>
      <c r="P32" s="226">
        <v>3074.1839407798498</v>
      </c>
      <c r="Q32" s="226">
        <v>3067.9505590035833</v>
      </c>
      <c r="R32" s="226">
        <v>3061.6548434095548</v>
      </c>
      <c r="S32" s="226">
        <v>3055.2961706595856</v>
      </c>
      <c r="T32" s="226">
        <v>3048.8739111821169</v>
      </c>
      <c r="U32" s="226">
        <v>3042.3874291098737</v>
      </c>
      <c r="V32" s="226">
        <v>3035.8360822169075</v>
      </c>
      <c r="W32" s="226">
        <v>3029.2192218550117</v>
      </c>
      <c r="X32" s="226">
        <v>3022.5361928894972</v>
      </c>
      <c r="Y32" s="226">
        <v>3015.786333634328</v>
      </c>
      <c r="Z32" s="226">
        <v>3008.9689757866063</v>
      </c>
    </row>
    <row r="33" spans="1:26" ht="15.75" x14ac:dyDescent="0.25">
      <c r="A33" s="221" t="s">
        <v>238</v>
      </c>
      <c r="B33" s="222">
        <v>-2045.8448971804846</v>
      </c>
      <c r="C33" s="223">
        <v>-2045.8448971804846</v>
      </c>
      <c r="D33" s="223">
        <v>0</v>
      </c>
      <c r="E33" s="223">
        <v>0</v>
      </c>
      <c r="F33" s="223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  <c r="U33" s="223">
        <v>0</v>
      </c>
      <c r="V33" s="223">
        <v>0</v>
      </c>
      <c r="W33" s="223">
        <v>0</v>
      </c>
      <c r="X33" s="223">
        <v>0</v>
      </c>
      <c r="Y33" s="223">
        <v>0</v>
      </c>
      <c r="Z33" s="223">
        <v>0</v>
      </c>
    </row>
    <row r="34" spans="1:26" ht="15.75" x14ac:dyDescent="0.25">
      <c r="A34" s="81" t="s">
        <v>235</v>
      </c>
      <c r="B34" s="7">
        <v>2045.8448971804846</v>
      </c>
      <c r="C34" s="11">
        <v>0</v>
      </c>
      <c r="D34" s="11">
        <v>2045.8448971804846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</row>
    <row r="35" spans="1:26" ht="16.5" thickBot="1" x14ac:dyDescent="0.3">
      <c r="A35" s="224" t="s">
        <v>236</v>
      </c>
      <c r="B35" s="225">
        <v>54904.478768187277</v>
      </c>
      <c r="C35" s="226">
        <v>0</v>
      </c>
      <c r="D35" s="226">
        <v>963.7284886902371</v>
      </c>
      <c r="E35" s="226">
        <v>3203.4268551732057</v>
      </c>
      <c r="F35" s="226">
        <v>3198.4859025408728</v>
      </c>
      <c r="G35" s="226">
        <v>3193.4955403822169</v>
      </c>
      <c r="H35" s="226">
        <v>3188.4552746019745</v>
      </c>
      <c r="I35" s="226">
        <v>3183.3646061639292</v>
      </c>
      <c r="J35" s="226">
        <v>3178.2230310415043</v>
      </c>
      <c r="K35" s="226">
        <v>3173.0300401678546</v>
      </c>
      <c r="L35" s="226">
        <v>3167.7851193854685</v>
      </c>
      <c r="M35" s="226">
        <v>3162.4877493952581</v>
      </c>
      <c r="N35" s="226">
        <v>3157.1374057051462</v>
      </c>
      <c r="O35" s="226">
        <v>748.6758185781332</v>
      </c>
      <c r="P35" s="226">
        <v>3074.1839407798498</v>
      </c>
      <c r="Q35" s="226">
        <v>3067.9505590035833</v>
      </c>
      <c r="R35" s="226">
        <v>3061.6548434095548</v>
      </c>
      <c r="S35" s="226">
        <v>3055.2961706595856</v>
      </c>
      <c r="T35" s="226">
        <v>3048.8739111821169</v>
      </c>
      <c r="U35" s="226">
        <v>3042.3874291098737</v>
      </c>
      <c r="V35" s="226">
        <v>3035.8360822169075</v>
      </c>
      <c r="W35" s="226">
        <v>3029.2192218550117</v>
      </c>
      <c r="X35" s="226">
        <v>3022.5361928894972</v>
      </c>
      <c r="Y35" s="226">
        <v>3015.786333634328</v>
      </c>
      <c r="Z35" s="226">
        <v>3008.9689757866063</v>
      </c>
    </row>
    <row r="36" spans="1:26" ht="16.5" thickBot="1" x14ac:dyDescent="0.3">
      <c r="A36" s="227" t="s">
        <v>239</v>
      </c>
      <c r="B36" s="228"/>
      <c r="C36" s="229">
        <v>-2045.8448971804846</v>
      </c>
      <c r="D36" s="229">
        <v>0</v>
      </c>
      <c r="E36" s="229">
        <v>0</v>
      </c>
      <c r="F36" s="229">
        <v>0</v>
      </c>
      <c r="G36" s="229">
        <v>0</v>
      </c>
      <c r="H36" s="229">
        <v>0</v>
      </c>
      <c r="I36" s="229">
        <v>0</v>
      </c>
      <c r="J36" s="229">
        <v>0</v>
      </c>
      <c r="K36" s="229">
        <v>0</v>
      </c>
      <c r="L36" s="229">
        <v>0</v>
      </c>
      <c r="M36" s="229">
        <v>0</v>
      </c>
      <c r="N36" s="229">
        <v>0</v>
      </c>
      <c r="O36" s="229">
        <v>0</v>
      </c>
      <c r="P36" s="229">
        <v>0</v>
      </c>
      <c r="Q36" s="229">
        <v>0</v>
      </c>
      <c r="R36" s="229">
        <v>0</v>
      </c>
      <c r="S36" s="229">
        <v>0</v>
      </c>
      <c r="T36" s="229">
        <v>0</v>
      </c>
      <c r="U36" s="229">
        <v>0</v>
      </c>
      <c r="V36" s="229">
        <v>0</v>
      </c>
      <c r="W36" s="229">
        <v>0</v>
      </c>
      <c r="X36" s="229">
        <v>0</v>
      </c>
      <c r="Y36" s="229">
        <v>0</v>
      </c>
      <c r="Z36" s="229">
        <v>0</v>
      </c>
    </row>
    <row r="37" spans="1:26" ht="15.75" x14ac:dyDescent="0.25">
      <c r="A37" s="233" t="s">
        <v>103</v>
      </c>
      <c r="B37" s="234">
        <v>54904.478768187277</v>
      </c>
      <c r="C37" s="235">
        <v>0</v>
      </c>
      <c r="D37" s="235">
        <v>963.7284886902371</v>
      </c>
      <c r="E37" s="235">
        <v>3203.4268551732057</v>
      </c>
      <c r="F37" s="235">
        <v>3198.4859025408728</v>
      </c>
      <c r="G37" s="235">
        <v>3193.4955403822169</v>
      </c>
      <c r="H37" s="235">
        <v>3188.4552746019745</v>
      </c>
      <c r="I37" s="235">
        <v>3183.3646061639292</v>
      </c>
      <c r="J37" s="235">
        <v>3178.2230310415043</v>
      </c>
      <c r="K37" s="235">
        <v>3173.0300401678546</v>
      </c>
      <c r="L37" s="235">
        <v>3167.7851193854685</v>
      </c>
      <c r="M37" s="235">
        <v>3162.4877493952581</v>
      </c>
      <c r="N37" s="235">
        <v>3157.1374057051462</v>
      </c>
      <c r="O37" s="235">
        <v>748.6758185781332</v>
      </c>
      <c r="P37" s="235">
        <v>3074.1839407798498</v>
      </c>
      <c r="Q37" s="235">
        <v>3067.9505590035833</v>
      </c>
      <c r="R37" s="235">
        <v>3061.6548434095548</v>
      </c>
      <c r="S37" s="235">
        <v>3055.2961706595856</v>
      </c>
      <c r="T37" s="235">
        <v>3048.8739111821169</v>
      </c>
      <c r="U37" s="235">
        <v>3042.3874291098737</v>
      </c>
      <c r="V37" s="235">
        <v>3035.8360822169075</v>
      </c>
      <c r="W37" s="235">
        <v>3029.2192218550117</v>
      </c>
      <c r="X37" s="235">
        <v>3022.5361928894972</v>
      </c>
      <c r="Y37" s="235">
        <v>3015.786333634328</v>
      </c>
      <c r="Z37" s="235">
        <v>3008.9689757866063</v>
      </c>
    </row>
    <row r="38" spans="1:26" ht="15.75" x14ac:dyDescent="0.25">
      <c r="A38" s="81" t="s">
        <v>101</v>
      </c>
      <c r="B38" s="82"/>
      <c r="C38" s="82">
        <v>1.6500000000000001E-2</v>
      </c>
      <c r="D38" s="82">
        <v>1.6500000000000001E-2</v>
      </c>
      <c r="E38" s="82">
        <v>1.6500000000000001E-2</v>
      </c>
      <c r="F38" s="82">
        <v>1.6500000000000001E-2</v>
      </c>
      <c r="G38" s="82">
        <v>1.6500000000000001E-2</v>
      </c>
      <c r="H38" s="82">
        <v>1.6500000000000001E-2</v>
      </c>
      <c r="I38" s="82">
        <v>1.6500000000000001E-2</v>
      </c>
      <c r="J38" s="82">
        <v>1.6500000000000001E-2</v>
      </c>
      <c r="K38" s="82">
        <v>1.6500000000000001E-2</v>
      </c>
      <c r="L38" s="82">
        <v>1.6500000000000001E-2</v>
      </c>
      <c r="M38" s="82">
        <v>1.6500000000000001E-2</v>
      </c>
      <c r="N38" s="82">
        <v>1.6500000000000001E-2</v>
      </c>
      <c r="O38" s="82">
        <v>1.6500000000000001E-2</v>
      </c>
      <c r="P38" s="82">
        <v>1.6500000000000001E-2</v>
      </c>
      <c r="Q38" s="82">
        <v>1.6500000000000001E-2</v>
      </c>
      <c r="R38" s="82">
        <v>1.6500000000000001E-2</v>
      </c>
      <c r="S38" s="82">
        <v>1.6500000000000001E-2</v>
      </c>
      <c r="T38" s="82">
        <v>1.6500000000000001E-2</v>
      </c>
      <c r="U38" s="82">
        <v>1.6500000000000001E-2</v>
      </c>
      <c r="V38" s="82">
        <v>1.6500000000000001E-2</v>
      </c>
      <c r="W38" s="82">
        <v>1.6500000000000001E-2</v>
      </c>
      <c r="X38" s="82">
        <v>1.6500000000000001E-2</v>
      </c>
      <c r="Y38" s="82">
        <v>1.6500000000000001E-2</v>
      </c>
      <c r="Z38" s="82">
        <v>1.6500000000000001E-2</v>
      </c>
    </row>
    <row r="39" spans="1:26" ht="15.75" x14ac:dyDescent="0.25">
      <c r="A39" s="81" t="s">
        <v>102</v>
      </c>
      <c r="B39" s="82"/>
      <c r="C39" s="82">
        <v>7.5999999999999998E-2</v>
      </c>
      <c r="D39" s="82">
        <v>7.5999999999999998E-2</v>
      </c>
      <c r="E39" s="82">
        <v>7.5999999999999998E-2</v>
      </c>
      <c r="F39" s="82">
        <v>7.5999999999999998E-2</v>
      </c>
      <c r="G39" s="82">
        <v>7.5999999999999998E-2</v>
      </c>
      <c r="H39" s="82">
        <v>7.5999999999999998E-2</v>
      </c>
      <c r="I39" s="82">
        <v>7.5999999999999998E-2</v>
      </c>
      <c r="J39" s="82">
        <v>7.5999999999999998E-2</v>
      </c>
      <c r="K39" s="82">
        <v>7.5999999999999998E-2</v>
      </c>
      <c r="L39" s="82">
        <v>7.5999999999999998E-2</v>
      </c>
      <c r="M39" s="82">
        <v>7.5999999999999998E-2</v>
      </c>
      <c r="N39" s="82">
        <v>7.5999999999999998E-2</v>
      </c>
      <c r="O39" s="82">
        <v>7.5999999999999998E-2</v>
      </c>
      <c r="P39" s="82">
        <v>7.5999999999999998E-2</v>
      </c>
      <c r="Q39" s="82">
        <v>7.5999999999999998E-2</v>
      </c>
      <c r="R39" s="82">
        <v>7.5999999999999998E-2</v>
      </c>
      <c r="S39" s="82">
        <v>7.5999999999999998E-2</v>
      </c>
      <c r="T39" s="82">
        <v>7.5999999999999998E-2</v>
      </c>
      <c r="U39" s="82">
        <v>7.5999999999999998E-2</v>
      </c>
      <c r="V39" s="82">
        <v>7.5999999999999998E-2</v>
      </c>
      <c r="W39" s="82">
        <v>7.5999999999999998E-2</v>
      </c>
      <c r="X39" s="82">
        <v>7.5999999999999998E-2</v>
      </c>
      <c r="Y39" s="82">
        <v>7.5999999999999998E-2</v>
      </c>
      <c r="Z39" s="82">
        <v>7.5999999999999998E-2</v>
      </c>
    </row>
    <row r="40" spans="1:26" ht="15.75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73"/>
    </row>
    <row r="41" spans="1:26" ht="15.75" x14ac:dyDescent="0.25">
      <c r="A41" s="230" t="s">
        <v>187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2"/>
      <c r="W41" s="232"/>
      <c r="X41" s="232"/>
      <c r="Y41" s="232"/>
      <c r="Z41" s="232"/>
    </row>
    <row r="42" spans="1:26" ht="15.75" x14ac:dyDescent="0.25">
      <c r="A42" s="95" t="s">
        <v>103</v>
      </c>
      <c r="B42" s="237">
        <v>11389.867533657673</v>
      </c>
      <c r="C42" s="236">
        <v>-771.47189300661569</v>
      </c>
      <c r="D42" s="236">
        <v>821.88167787974282</v>
      </c>
      <c r="E42" s="236">
        <v>790.66235345194218</v>
      </c>
      <c r="F42" s="236">
        <v>768.13993715918411</v>
      </c>
      <c r="G42" s="236">
        <v>745.43349670349846</v>
      </c>
      <c r="H42" s="236">
        <v>722.2953418432561</v>
      </c>
      <c r="I42" s="236">
        <v>699.21531393441126</v>
      </c>
      <c r="J42" s="236">
        <v>675.94568574647826</v>
      </c>
      <c r="K42" s="236">
        <v>652.48456127666554</v>
      </c>
      <c r="L42" s="236">
        <v>628.83002556215433</v>
      </c>
      <c r="M42" s="236">
        <v>604.734294490499</v>
      </c>
      <c r="N42" s="236">
        <v>580.68711460812642</v>
      </c>
      <c r="O42" s="236">
        <v>440.64380878248551</v>
      </c>
      <c r="P42" s="236">
        <v>208.68477640043557</v>
      </c>
      <c r="Q42" s="236">
        <v>736.80331884419797</v>
      </c>
      <c r="R42" s="236">
        <v>713.89953305873189</v>
      </c>
      <c r="S42" s="236">
        <v>649.67280253788499</v>
      </c>
      <c r="T42" s="236">
        <v>617.36576458640513</v>
      </c>
      <c r="U42" s="236">
        <v>577.29387065022763</v>
      </c>
      <c r="V42" s="236">
        <v>526.66574914796058</v>
      </c>
      <c r="W42" s="236">
        <v>532.3652007086431</v>
      </c>
      <c r="X42" s="236">
        <v>543.04661678493301</v>
      </c>
      <c r="Y42" s="236">
        <v>554.03949702198531</v>
      </c>
      <c r="Z42" s="236">
        <v>564.85279756140858</v>
      </c>
    </row>
    <row r="43" spans="1:26" x14ac:dyDescent="0.2">
      <c r="A43" s="91" t="s">
        <v>2</v>
      </c>
      <c r="B43" s="5"/>
      <c r="C43" s="11">
        <v>771.47189300661569</v>
      </c>
      <c r="D43" s="11">
        <v>771.47189300661569</v>
      </c>
      <c r="E43" s="11">
        <v>524.90738964269281</v>
      </c>
      <c r="F43" s="11">
        <v>287.70868360711017</v>
      </c>
      <c r="G43" s="11">
        <v>57.266702459354946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</row>
    <row r="44" spans="1:26" x14ac:dyDescent="0.2">
      <c r="A44" s="91" t="s">
        <v>3</v>
      </c>
      <c r="B44" s="5"/>
      <c r="C44" s="11">
        <v>0</v>
      </c>
      <c r="D44" s="11">
        <v>246.56450336392282</v>
      </c>
      <c r="E44" s="11">
        <v>237.19870603558263</v>
      </c>
      <c r="F44" s="11">
        <v>230.44198114775523</v>
      </c>
      <c r="G44" s="11">
        <v>223.63004901104952</v>
      </c>
      <c r="H44" s="11">
        <v>216.68860255297682</v>
      </c>
      <c r="I44" s="11">
        <v>209.76459418032337</v>
      </c>
      <c r="J44" s="11">
        <v>202.78370572394348</v>
      </c>
      <c r="K44" s="11">
        <v>195.74536838299966</v>
      </c>
      <c r="L44" s="11">
        <v>188.64900766864631</v>
      </c>
      <c r="M44" s="11">
        <v>181.42028834714969</v>
      </c>
      <c r="N44" s="11">
        <v>174.20613438243791</v>
      </c>
      <c r="O44" s="11">
        <v>132.19314263474564</v>
      </c>
      <c r="P44" s="11">
        <v>62.605432920130667</v>
      </c>
      <c r="Q44" s="11">
        <v>221.04099565325939</v>
      </c>
      <c r="R44" s="11">
        <v>214.16985991761956</v>
      </c>
      <c r="S44" s="11">
        <v>194.90184076136549</v>
      </c>
      <c r="T44" s="11">
        <v>185.20972937592154</v>
      </c>
      <c r="U44" s="11">
        <v>173.18816119506829</v>
      </c>
      <c r="V44" s="11">
        <v>157.99972474438817</v>
      </c>
      <c r="W44" s="11">
        <v>159.70956021259292</v>
      </c>
      <c r="X44" s="11">
        <v>162.9139850354799</v>
      </c>
      <c r="Y44" s="11">
        <v>166.21184910659559</v>
      </c>
      <c r="Z44" s="11">
        <v>169.45583926842258</v>
      </c>
    </row>
    <row r="45" spans="1:26" x14ac:dyDescent="0.2">
      <c r="A45" s="91" t="s">
        <v>4</v>
      </c>
      <c r="B45" s="5"/>
      <c r="C45" s="11">
        <v>0</v>
      </c>
      <c r="D45" s="11">
        <v>246.56450336392282</v>
      </c>
      <c r="E45" s="11">
        <v>237.19870603558263</v>
      </c>
      <c r="F45" s="11">
        <v>230.44198114775523</v>
      </c>
      <c r="G45" s="11">
        <v>57.266702459354946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</row>
    <row r="46" spans="1:26" ht="15.75" x14ac:dyDescent="0.25">
      <c r="A46" s="90" t="s">
        <v>5</v>
      </c>
      <c r="B46" s="7">
        <v>11389.867533657673</v>
      </c>
      <c r="C46" s="10">
        <v>0</v>
      </c>
      <c r="D46" s="10">
        <v>575.31717451581994</v>
      </c>
      <c r="E46" s="10">
        <v>553.46364741635955</v>
      </c>
      <c r="F46" s="10">
        <v>537.69795601142891</v>
      </c>
      <c r="G46" s="10">
        <v>688.16679424414349</v>
      </c>
      <c r="H46" s="10">
        <v>722.2953418432561</v>
      </c>
      <c r="I46" s="10">
        <v>699.21531393441126</v>
      </c>
      <c r="J46" s="10">
        <v>675.94568574647826</v>
      </c>
      <c r="K46" s="10">
        <v>652.48456127666554</v>
      </c>
      <c r="L46" s="10">
        <v>628.83002556215433</v>
      </c>
      <c r="M46" s="10">
        <v>604.734294490499</v>
      </c>
      <c r="N46" s="10">
        <v>580.68711460812642</v>
      </c>
      <c r="O46" s="10">
        <v>440.64380878248551</v>
      </c>
      <c r="P46" s="10">
        <v>208.68477640043557</v>
      </c>
      <c r="Q46" s="10">
        <v>736.80331884419797</v>
      </c>
      <c r="R46" s="10">
        <v>713.89953305873189</v>
      </c>
      <c r="S46" s="10">
        <v>649.67280253788499</v>
      </c>
      <c r="T46" s="10">
        <v>617.36576458640513</v>
      </c>
      <c r="U46" s="10">
        <v>577.29387065022763</v>
      </c>
      <c r="V46" s="10">
        <v>526.66574914796058</v>
      </c>
      <c r="W46" s="10">
        <v>532.3652007086431</v>
      </c>
      <c r="X46" s="10">
        <v>543.04661678493301</v>
      </c>
      <c r="Y46" s="10">
        <v>554.03949702198531</v>
      </c>
      <c r="Z46" s="10">
        <v>564.85279756140858</v>
      </c>
    </row>
    <row r="47" spans="1:26" x14ac:dyDescent="0.2">
      <c r="A47" s="96" t="s">
        <v>123</v>
      </c>
      <c r="B47" s="8">
        <v>0.15</v>
      </c>
      <c r="C47" s="11">
        <v>0</v>
      </c>
      <c r="D47" s="11">
        <v>86.297576177372989</v>
      </c>
      <c r="E47" s="11">
        <v>83.019547112453935</v>
      </c>
      <c r="F47" s="11">
        <v>80.65469340171434</v>
      </c>
      <c r="G47" s="11">
        <v>103.22501913662153</v>
      </c>
      <c r="H47" s="11">
        <v>108.34430127648841</v>
      </c>
      <c r="I47" s="11">
        <v>104.88229709016169</v>
      </c>
      <c r="J47" s="11">
        <v>101.39185286197174</v>
      </c>
      <c r="K47" s="11">
        <v>97.872684191499829</v>
      </c>
      <c r="L47" s="11">
        <v>94.324503834323153</v>
      </c>
      <c r="M47" s="11">
        <v>90.710144173574847</v>
      </c>
      <c r="N47" s="11">
        <v>87.103067191218955</v>
      </c>
      <c r="O47" s="11">
        <v>66.09657131737282</v>
      </c>
      <c r="P47" s="11">
        <v>31.302716460065334</v>
      </c>
      <c r="Q47" s="11">
        <v>110.52049782662969</v>
      </c>
      <c r="R47" s="11">
        <v>107.08492995880978</v>
      </c>
      <c r="S47" s="11">
        <v>97.450920380682746</v>
      </c>
      <c r="T47" s="11">
        <v>92.60486468796077</v>
      </c>
      <c r="U47" s="11">
        <v>86.594080597534145</v>
      </c>
      <c r="V47" s="11">
        <v>78.999862372194087</v>
      </c>
      <c r="W47" s="11">
        <v>79.85478010629646</v>
      </c>
      <c r="X47" s="11">
        <v>81.456992517739948</v>
      </c>
      <c r="Y47" s="11">
        <v>83.105924553297797</v>
      </c>
      <c r="Z47" s="11">
        <v>84.72791963421129</v>
      </c>
    </row>
    <row r="48" spans="1:26" x14ac:dyDescent="0.2">
      <c r="A48" s="91" t="s">
        <v>6</v>
      </c>
      <c r="B48" s="8">
        <v>0.1</v>
      </c>
      <c r="C48" s="11">
        <v>0</v>
      </c>
      <c r="D48" s="11">
        <v>33.531717451581997</v>
      </c>
      <c r="E48" s="11">
        <v>31.346364741635956</v>
      </c>
      <c r="F48" s="11">
        <v>29.769795601142892</v>
      </c>
      <c r="G48" s="11">
        <v>44.816679424414353</v>
      </c>
      <c r="H48" s="11">
        <v>48.229534184325615</v>
      </c>
      <c r="I48" s="11">
        <v>45.921531393441128</v>
      </c>
      <c r="J48" s="11">
        <v>43.59456857464783</v>
      </c>
      <c r="K48" s="11">
        <v>41.248456127666557</v>
      </c>
      <c r="L48" s="11">
        <v>38.883002556215438</v>
      </c>
      <c r="M48" s="11">
        <v>36.473429449049902</v>
      </c>
      <c r="N48" s="11">
        <v>34.068711460812644</v>
      </c>
      <c r="O48" s="11">
        <v>20.064380878248553</v>
      </c>
      <c r="P48" s="11">
        <v>0</v>
      </c>
      <c r="Q48" s="11">
        <v>49.6803318844198</v>
      </c>
      <c r="R48" s="11">
        <v>47.389953305873192</v>
      </c>
      <c r="S48" s="11">
        <v>40.967280253788502</v>
      </c>
      <c r="T48" s="11">
        <v>37.736576458640513</v>
      </c>
      <c r="U48" s="11">
        <v>33.729387065022763</v>
      </c>
      <c r="V48" s="11">
        <v>28.666574914796058</v>
      </c>
      <c r="W48" s="11">
        <v>29.236520070864312</v>
      </c>
      <c r="X48" s="11">
        <v>30.304661678493304</v>
      </c>
      <c r="Y48" s="11">
        <v>31.403949702198531</v>
      </c>
      <c r="Z48" s="11">
        <v>32.485279756140862</v>
      </c>
    </row>
    <row r="49" spans="1:26" x14ac:dyDescent="0.2">
      <c r="A49" s="91" t="s">
        <v>7</v>
      </c>
      <c r="B49" s="8">
        <v>0.09</v>
      </c>
      <c r="C49" s="11">
        <v>0</v>
      </c>
      <c r="D49" s="11">
        <v>51.778545706423792</v>
      </c>
      <c r="E49" s="11">
        <v>49.811728267472361</v>
      </c>
      <c r="F49" s="11">
        <v>48.392816041028603</v>
      </c>
      <c r="G49" s="11">
        <v>61.935011481972914</v>
      </c>
      <c r="H49" s="11">
        <v>65.006580765893048</v>
      </c>
      <c r="I49" s="11">
        <v>62.92937825409701</v>
      </c>
      <c r="J49" s="11">
        <v>60.83511171718304</v>
      </c>
      <c r="K49" s="11">
        <v>58.723610514899896</v>
      </c>
      <c r="L49" s="11">
        <v>56.594702300593887</v>
      </c>
      <c r="M49" s="11">
        <v>54.426086504144905</v>
      </c>
      <c r="N49" s="11">
        <v>52.261840314731373</v>
      </c>
      <c r="O49" s="11">
        <v>39.657942790423697</v>
      </c>
      <c r="P49" s="11">
        <v>18.781629876039201</v>
      </c>
      <c r="Q49" s="11">
        <v>66.312298695977816</v>
      </c>
      <c r="R49" s="11">
        <v>64.250957975285871</v>
      </c>
      <c r="S49" s="11">
        <v>58.470552228409645</v>
      </c>
      <c r="T49" s="11">
        <v>55.562918812776459</v>
      </c>
      <c r="U49" s="11">
        <v>51.956448358520483</v>
      </c>
      <c r="V49" s="11">
        <v>47.399917423316452</v>
      </c>
      <c r="W49" s="11">
        <v>47.912868063777879</v>
      </c>
      <c r="X49" s="11">
        <v>48.874195510643972</v>
      </c>
      <c r="Y49" s="11">
        <v>49.863554731978674</v>
      </c>
      <c r="Z49" s="11">
        <v>50.836751780526768</v>
      </c>
    </row>
    <row r="50" spans="1:26" x14ac:dyDescent="0.2">
      <c r="A50" s="97"/>
      <c r="B50" s="4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6" ht="15.75" x14ac:dyDescent="0.25">
      <c r="A51" s="230" t="s">
        <v>230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2"/>
      <c r="W51" s="232"/>
      <c r="X51" s="232"/>
      <c r="Y51" s="232"/>
      <c r="Z51" s="232"/>
    </row>
    <row r="52" spans="1:26" x14ac:dyDescent="0.2">
      <c r="A52" s="91" t="s">
        <v>109</v>
      </c>
      <c r="B52" s="7">
        <v>12427.843092452966</v>
      </c>
      <c r="C52" s="11">
        <v>5083.2211310666671</v>
      </c>
      <c r="D52" s="11">
        <v>197.94896833199999</v>
      </c>
      <c r="E52" s="11">
        <v>199.43405801532001</v>
      </c>
      <c r="F52" s="11">
        <v>200.93399859547321</v>
      </c>
      <c r="G52" s="11">
        <v>202.44893858142797</v>
      </c>
      <c r="H52" s="11">
        <v>305.26922796724222</v>
      </c>
      <c r="I52" s="11">
        <v>205.52441824691465</v>
      </c>
      <c r="J52" s="11">
        <v>207.08526242938382</v>
      </c>
      <c r="K52" s="11">
        <v>208.66171505367765</v>
      </c>
      <c r="L52" s="11">
        <v>210.25393220421444</v>
      </c>
      <c r="M52" s="11">
        <v>313.15227152625658</v>
      </c>
      <c r="N52" s="11">
        <v>213.48629224151915</v>
      </c>
      <c r="O52" s="11">
        <v>2690.2762273639346</v>
      </c>
      <c r="P52" s="11">
        <v>291.03810688157375</v>
      </c>
      <c r="Q52" s="11">
        <v>293.45408795038946</v>
      </c>
      <c r="R52" s="11">
        <v>397.18442882989336</v>
      </c>
      <c r="S52" s="11">
        <v>298.35877111819229</v>
      </c>
      <c r="T52" s="11">
        <v>300.84795882937419</v>
      </c>
      <c r="U52" s="11">
        <v>303.36203841766797</v>
      </c>
      <c r="V52" s="11">
        <v>305.90125880184462</v>
      </c>
      <c r="W52" s="11">
        <v>409.75607138986311</v>
      </c>
      <c r="X52" s="11">
        <v>311.05613010376175</v>
      </c>
      <c r="Y52" s="11">
        <v>313.67229140479935</v>
      </c>
      <c r="Z52" s="11">
        <v>316.31461431884725</v>
      </c>
    </row>
    <row r="53" spans="1:26" ht="7.5" customHeight="1" x14ac:dyDescent="0.2">
      <c r="A53" s="238"/>
      <c r="B53" s="239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</row>
    <row r="54" spans="1:26" x14ac:dyDescent="0.2">
      <c r="A54" s="91" t="s">
        <v>22</v>
      </c>
      <c r="B54" s="7">
        <v>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3"/>
    </row>
    <row r="55" spans="1:26" x14ac:dyDescent="0.2">
      <c r="A55" s="91" t="s">
        <v>231</v>
      </c>
      <c r="B55" s="7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</row>
    <row r="56" spans="1:26" ht="7.5" customHeight="1" x14ac:dyDescent="0.2">
      <c r="A56" s="238"/>
      <c r="B56" s="239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</row>
    <row r="57" spans="1:26" x14ac:dyDescent="0.2">
      <c r="A57" s="5" t="s">
        <v>30</v>
      </c>
      <c r="B57" s="7">
        <v>8313.6477907146855</v>
      </c>
      <c r="C57" s="11">
        <v>934.73213974436317</v>
      </c>
      <c r="D57" s="11">
        <v>543.7652681357431</v>
      </c>
      <c r="E57" s="11">
        <v>348.46996418925954</v>
      </c>
      <c r="F57" s="11">
        <v>351.95466383115212</v>
      </c>
      <c r="G57" s="11">
        <v>355.47421046946369</v>
      </c>
      <c r="H57" s="11">
        <v>359.02895257415832</v>
      </c>
      <c r="I57" s="11">
        <v>362.61924209989991</v>
      </c>
      <c r="J57" s="11">
        <v>366.24543452089893</v>
      </c>
      <c r="K57" s="11">
        <v>369.9078888661079</v>
      </c>
      <c r="L57" s="11">
        <v>373.60696775476902</v>
      </c>
      <c r="M57" s="11">
        <v>377.34303743231675</v>
      </c>
      <c r="N57" s="11">
        <v>381.11646780663983</v>
      </c>
      <c r="O57" s="11">
        <v>384.92763248470629</v>
      </c>
      <c r="P57" s="11">
        <v>388.77690880955339</v>
      </c>
      <c r="Q57" s="11">
        <v>392.66467789764897</v>
      </c>
      <c r="R57" s="11">
        <v>396.59132467662545</v>
      </c>
      <c r="S57" s="11">
        <v>400.55723792339165</v>
      </c>
      <c r="T57" s="11">
        <v>404.56281030262556</v>
      </c>
      <c r="U57" s="11">
        <v>408.60843840565184</v>
      </c>
      <c r="V57" s="11">
        <v>412.69452278970834</v>
      </c>
      <c r="W57" s="11">
        <v>416.82146801760541</v>
      </c>
      <c r="X57" s="11">
        <v>420.9896826977814</v>
      </c>
      <c r="Y57" s="11">
        <v>425.1995795247592</v>
      </c>
      <c r="Z57" s="11">
        <v>429.45157532000678</v>
      </c>
    </row>
    <row r="58" spans="1:26" x14ac:dyDescent="0.2">
      <c r="A58" s="5" t="s">
        <v>31</v>
      </c>
      <c r="B58" s="7">
        <v>988.71702771328557</v>
      </c>
      <c r="C58" s="11">
        <v>44.229277436120981</v>
      </c>
      <c r="D58" s="11">
        <v>49.709881593534966</v>
      </c>
      <c r="E58" s="11">
        <v>49.709881593534966</v>
      </c>
      <c r="F58" s="11">
        <v>49.709881593534966</v>
      </c>
      <c r="G58" s="11">
        <v>49.709881593534966</v>
      </c>
      <c r="H58" s="11">
        <v>49.709881593534966</v>
      </c>
      <c r="I58" s="11">
        <v>49.709881593534966</v>
      </c>
      <c r="J58" s="11">
        <v>49.709881593534966</v>
      </c>
      <c r="K58" s="11">
        <v>49.709881593534966</v>
      </c>
      <c r="L58" s="11">
        <v>49.709881593534966</v>
      </c>
      <c r="M58" s="11">
        <v>49.709881593534966</v>
      </c>
      <c r="N58" s="11">
        <v>49.709881593534966</v>
      </c>
      <c r="O58" s="11">
        <v>49.709881593534966</v>
      </c>
      <c r="P58" s="11">
        <v>49.709881593534966</v>
      </c>
      <c r="Q58" s="11">
        <v>49.709881593534966</v>
      </c>
      <c r="R58" s="11">
        <v>49.709881593534966</v>
      </c>
      <c r="S58" s="11">
        <v>49.709881593534966</v>
      </c>
      <c r="T58" s="11">
        <v>49.709881593534966</v>
      </c>
      <c r="U58" s="11">
        <v>49.709881593534966</v>
      </c>
      <c r="V58" s="11">
        <v>49.709881593534966</v>
      </c>
      <c r="W58" s="11">
        <v>49.709881593534966</v>
      </c>
      <c r="X58" s="11">
        <v>49.709881593534966</v>
      </c>
      <c r="Y58" s="11">
        <v>49.709881593534966</v>
      </c>
      <c r="Z58" s="11">
        <v>49.709881593534966</v>
      </c>
    </row>
    <row r="59" spans="1:26" x14ac:dyDescent="0.2">
      <c r="A59" s="5" t="s">
        <v>33</v>
      </c>
      <c r="B59" s="7">
        <v>168</v>
      </c>
      <c r="C59" s="11">
        <v>16</v>
      </c>
      <c r="D59" s="11">
        <v>8</v>
      </c>
      <c r="E59" s="11">
        <v>8</v>
      </c>
      <c r="F59" s="11">
        <v>8</v>
      </c>
      <c r="G59" s="11">
        <v>8</v>
      </c>
      <c r="H59" s="11">
        <v>8</v>
      </c>
      <c r="I59" s="11">
        <v>8</v>
      </c>
      <c r="J59" s="11">
        <v>8</v>
      </c>
      <c r="K59" s="11">
        <v>8</v>
      </c>
      <c r="L59" s="11">
        <v>8</v>
      </c>
      <c r="M59" s="11">
        <v>8</v>
      </c>
      <c r="N59" s="11">
        <v>8</v>
      </c>
      <c r="O59" s="11">
        <v>8</v>
      </c>
      <c r="P59" s="11">
        <v>8</v>
      </c>
      <c r="Q59" s="11">
        <v>8</v>
      </c>
      <c r="R59" s="11">
        <v>8</v>
      </c>
      <c r="S59" s="11">
        <v>8</v>
      </c>
      <c r="T59" s="11">
        <v>8</v>
      </c>
      <c r="U59" s="11">
        <v>8</v>
      </c>
      <c r="V59" s="11">
        <v>8</v>
      </c>
      <c r="W59" s="11">
        <v>8</v>
      </c>
      <c r="X59" s="11">
        <v>8</v>
      </c>
      <c r="Y59" s="11">
        <v>8</v>
      </c>
      <c r="Z59" s="11">
        <v>8</v>
      </c>
    </row>
    <row r="60" spans="1:26" x14ac:dyDescent="0.2">
      <c r="A60" s="5" t="s">
        <v>256</v>
      </c>
      <c r="B60" s="7">
        <v>7729.2094686251285</v>
      </c>
      <c r="C60" s="11">
        <v>4806.1154800000004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2403.0577400000002</v>
      </c>
      <c r="P60" s="11">
        <v>72.091732199999996</v>
      </c>
      <c r="Q60" s="11">
        <v>72.812649522000001</v>
      </c>
      <c r="R60" s="11">
        <v>73.540776017220011</v>
      </c>
      <c r="S60" s="11">
        <v>74.27618377739222</v>
      </c>
      <c r="T60" s="11">
        <v>75.018945615166132</v>
      </c>
      <c r="U60" s="11">
        <v>75.769135071317791</v>
      </c>
      <c r="V60" s="11">
        <v>76.526826422030979</v>
      </c>
      <c r="W60" s="11">
        <v>77.292094686251289</v>
      </c>
      <c r="X60" s="11">
        <v>78.065015633113802</v>
      </c>
      <c r="Y60" s="11">
        <v>78.845665789444951</v>
      </c>
      <c r="Z60" s="11">
        <v>79.634122447339394</v>
      </c>
    </row>
    <row r="61" spans="1:26" x14ac:dyDescent="0.2">
      <c r="A61" s="5" t="s">
        <v>190</v>
      </c>
      <c r="B61" s="7">
        <v>3000.5869447596297</v>
      </c>
      <c r="C61" s="11">
        <v>0</v>
      </c>
      <c r="D61" s="11">
        <v>144.18346439999999</v>
      </c>
      <c r="E61" s="11">
        <v>145.625299044</v>
      </c>
      <c r="F61" s="11">
        <v>147.08155203444002</v>
      </c>
      <c r="G61" s="11">
        <v>148.55236755478444</v>
      </c>
      <c r="H61" s="11">
        <v>150.03789123033226</v>
      </c>
      <c r="I61" s="11">
        <v>151.53827014263558</v>
      </c>
      <c r="J61" s="11">
        <v>153.05365284406196</v>
      </c>
      <c r="K61" s="11">
        <v>154.58418937250258</v>
      </c>
      <c r="L61" s="11">
        <v>156.1300312662276</v>
      </c>
      <c r="M61" s="11">
        <v>157.6913315788899</v>
      </c>
      <c r="N61" s="11">
        <v>159.26824489467879</v>
      </c>
      <c r="O61" s="11">
        <v>160.86092734362558</v>
      </c>
      <c r="P61" s="11">
        <v>162.46953661706186</v>
      </c>
      <c r="Q61" s="11">
        <v>164.09423198323248</v>
      </c>
      <c r="R61" s="11">
        <v>165.73517430306478</v>
      </c>
      <c r="S61" s="11">
        <v>167.39252604609544</v>
      </c>
      <c r="T61" s="11">
        <v>169.06645130655639</v>
      </c>
      <c r="U61" s="11">
        <v>170.75711581962196</v>
      </c>
      <c r="V61" s="11">
        <v>172.46468697781816</v>
      </c>
      <c r="W61" s="11">
        <v>174.18933384759634</v>
      </c>
      <c r="X61" s="11">
        <v>175.93122718607233</v>
      </c>
      <c r="Y61" s="11">
        <v>177.69053945793303</v>
      </c>
      <c r="Z61" s="11">
        <v>179.46744485251233</v>
      </c>
    </row>
    <row r="62" spans="1:26" x14ac:dyDescent="0.2">
      <c r="A62" s="6" t="s">
        <v>232</v>
      </c>
      <c r="B62" s="7">
        <v>20200.161231812726</v>
      </c>
      <c r="C62" s="10">
        <v>5801.0768971804846</v>
      </c>
      <c r="D62" s="10">
        <v>745.65861412927802</v>
      </c>
      <c r="E62" s="10">
        <v>551.8051448267945</v>
      </c>
      <c r="F62" s="10">
        <v>556.7460974591271</v>
      </c>
      <c r="G62" s="10">
        <v>561.73645961778311</v>
      </c>
      <c r="H62" s="10">
        <v>566.77672539802552</v>
      </c>
      <c r="I62" s="10">
        <v>571.86739383607051</v>
      </c>
      <c r="J62" s="10">
        <v>577.00896895849587</v>
      </c>
      <c r="K62" s="10">
        <v>582.20195983214546</v>
      </c>
      <c r="L62" s="10">
        <v>587.44688061453166</v>
      </c>
      <c r="M62" s="10">
        <v>592.74425060474164</v>
      </c>
      <c r="N62" s="10">
        <v>598.09459429485355</v>
      </c>
      <c r="O62" s="10">
        <v>3006.5561814218668</v>
      </c>
      <c r="P62" s="10">
        <v>681.04805922015021</v>
      </c>
      <c r="Q62" s="10">
        <v>687.28144099641645</v>
      </c>
      <c r="R62" s="10">
        <v>693.57715659044527</v>
      </c>
      <c r="S62" s="10">
        <v>699.93582934041433</v>
      </c>
      <c r="T62" s="10">
        <v>706.35808881788307</v>
      </c>
      <c r="U62" s="10">
        <v>712.84457089012653</v>
      </c>
      <c r="V62" s="10">
        <v>719.39591778309239</v>
      </c>
      <c r="W62" s="10">
        <v>726.01277814498803</v>
      </c>
      <c r="X62" s="10">
        <v>732.69580711050253</v>
      </c>
      <c r="Y62" s="10">
        <v>739.4456663656722</v>
      </c>
      <c r="Z62" s="10">
        <v>746.26302421339358</v>
      </c>
    </row>
    <row r="63" spans="1:26" ht="7.5" customHeight="1" x14ac:dyDescent="0.2">
      <c r="A63" s="238"/>
      <c r="B63" s="239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</row>
    <row r="64" spans="1:26" x14ac:dyDescent="0.2">
      <c r="A64" s="5" t="s">
        <v>8</v>
      </c>
      <c r="B64" s="11">
        <v>21839.348198813816</v>
      </c>
      <c r="C64" s="11">
        <v>-336.39713208439343</v>
      </c>
      <c r="D64" s="11">
        <v>1273.4521861629651</v>
      </c>
      <c r="E64" s="11">
        <v>1258.8523665697744</v>
      </c>
      <c r="F64" s="11">
        <v>1253.0744501599725</v>
      </c>
      <c r="G64" s="11">
        <v>1247.2387545860724</v>
      </c>
      <c r="H64" s="11">
        <v>1241.3447020564336</v>
      </c>
      <c r="I64" s="11">
        <v>1235.3917090014984</v>
      </c>
      <c r="J64" s="11">
        <v>1229.379186016014</v>
      </c>
      <c r="K64" s="11">
        <v>1223.3065378006745</v>
      </c>
      <c r="L64" s="11">
        <v>1217.1731631031812</v>
      </c>
      <c r="M64" s="11">
        <v>1210.9784546587139</v>
      </c>
      <c r="N64" s="11">
        <v>1204.7217991298012</v>
      </c>
      <c r="O64" s="11">
        <v>873.46141799559928</v>
      </c>
      <c r="P64" s="11">
        <v>651.46464796905593</v>
      </c>
      <c r="Q64" s="11">
        <v>1192.3090943732473</v>
      </c>
      <c r="R64" s="11">
        <v>1185.86574524148</v>
      </c>
      <c r="S64" s="11">
        <v>1179.3579626183955</v>
      </c>
      <c r="T64" s="11">
        <v>1172.7851021690799</v>
      </c>
      <c r="U64" s="11">
        <v>1166.1465131152709</v>
      </c>
      <c r="V64" s="11">
        <v>1159.4415381709241</v>
      </c>
      <c r="W64" s="11">
        <v>1152.6695134771335</v>
      </c>
      <c r="X64" s="11">
        <v>1145.8297685364055</v>
      </c>
      <c r="Y64" s="11">
        <v>1138.9216261462698</v>
      </c>
      <c r="Z64" s="11">
        <v>1131.944402332233</v>
      </c>
    </row>
    <row r="65" spans="1:26" x14ac:dyDescent="0.2">
      <c r="A65" s="5" t="s">
        <v>9</v>
      </c>
      <c r="B65" s="71">
        <v>0.31187495748760313</v>
      </c>
      <c r="C65" s="71">
        <v>-8.958091859155265E-2</v>
      </c>
      <c r="D65" s="71">
        <v>0.34736004527098463</v>
      </c>
      <c r="E65" s="71">
        <v>0.36394428911503807</v>
      </c>
      <c r="F65" s="71">
        <v>0.36222598511936471</v>
      </c>
      <c r="G65" s="71">
        <v>0.36049095888603089</v>
      </c>
      <c r="H65" s="71">
        <v>0.3587390522666582</v>
      </c>
      <c r="I65" s="71">
        <v>0.35697010570817556</v>
      </c>
      <c r="J65" s="71">
        <v>0.35518395824215998</v>
      </c>
      <c r="K65" s="71">
        <v>0.35338044747413416</v>
      </c>
      <c r="L65" s="71">
        <v>0.35155940957282228</v>
      </c>
      <c r="M65" s="71">
        <v>0.34972067925936318</v>
      </c>
      <c r="N65" s="71">
        <v>0.34786408979648137</v>
      </c>
      <c r="O65" s="71">
        <v>0.23696860525891786</v>
      </c>
      <c r="P65" s="71">
        <v>0.18769491530791618</v>
      </c>
      <c r="Q65" s="71">
        <v>0.34346174403096552</v>
      </c>
      <c r="R65" s="71">
        <v>0.34154834829425784</v>
      </c>
      <c r="S65" s="71">
        <v>0.3396164700068014</v>
      </c>
      <c r="T65" s="71">
        <v>0.33766593709875758</v>
      </c>
      <c r="U65" s="71">
        <v>0.33569657602598568</v>
      </c>
      <c r="V65" s="71">
        <v>0.33370821175995868</v>
      </c>
      <c r="W65" s="71">
        <v>0.33170066777766349</v>
      </c>
      <c r="X65" s="71">
        <v>0.32967376605148763</v>
      </c>
      <c r="Y65" s="71">
        <v>0.32762732703909137</v>
      </c>
      <c r="Z65" s="71">
        <v>0.32556116967326981</v>
      </c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70" pageOrder="overThenDown" orientation="landscape" r:id="rId1"/>
  <rowBreaks count="2" manualBreakCount="2">
    <brk id="27" max="16383" man="1"/>
    <brk id="50" max="25" man="1"/>
  </rowBreaks>
  <colBreaks count="1" manualBreakCount="1">
    <brk id="14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0"/>
  <sheetViews>
    <sheetView view="pageBreakPreview" zoomScale="85" zoomScaleNormal="78" zoomScaleSheetLayoutView="85" zoomScalePageLayoutView="78" workbookViewId="0">
      <pane xSplit="2" ySplit="3" topLeftCell="C6" activePane="bottomRight" state="frozen"/>
      <selection activeCell="C12" sqref="C12"/>
      <selection pane="topRight" activeCell="C12" sqref="C12"/>
      <selection pane="bottomLeft" activeCell="C12" sqref="C12"/>
      <selection pane="bottomRight" activeCell="G5" sqref="G5"/>
    </sheetView>
  </sheetViews>
  <sheetFormatPr defaultColWidth="8.5546875" defaultRowHeight="15" x14ac:dyDescent="0.2"/>
  <cols>
    <col min="1" max="1" width="21.33203125" customWidth="1"/>
    <col min="2" max="2" width="11.6640625" customWidth="1"/>
    <col min="3" max="26" width="7.6640625" customWidth="1"/>
  </cols>
  <sheetData>
    <row r="1" spans="1:26" ht="15.75" x14ac:dyDescent="0.25">
      <c r="A1" s="53" t="s">
        <v>197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5"/>
      <c r="Z1" s="55" t="s">
        <v>280</v>
      </c>
    </row>
    <row r="2" spans="1:26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8"/>
      <c r="Z2" s="58" t="s">
        <v>23</v>
      </c>
    </row>
    <row r="3" spans="1:26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6" x14ac:dyDescent="0.2">
      <c r="A4" s="98" t="s">
        <v>36</v>
      </c>
      <c r="B4" s="19">
        <v>9514.4217638249083</v>
      </c>
      <c r="C4" s="19">
        <v>-771.47189300661569</v>
      </c>
      <c r="D4" s="19">
        <v>650.27383854436403</v>
      </c>
      <c r="E4" s="19">
        <v>626.48471333037992</v>
      </c>
      <c r="F4" s="19">
        <v>609.32263211529835</v>
      </c>
      <c r="G4" s="19">
        <v>535.45678666048968</v>
      </c>
      <c r="H4" s="19">
        <v>500.71492561654901</v>
      </c>
      <c r="I4" s="19">
        <v>485.48210719671147</v>
      </c>
      <c r="J4" s="19">
        <v>470.12415259267567</v>
      </c>
      <c r="K4" s="19">
        <v>454.63981044259924</v>
      </c>
      <c r="L4" s="19">
        <v>439.02781687102186</v>
      </c>
      <c r="M4" s="19">
        <v>423.12463436372934</v>
      </c>
      <c r="N4" s="19">
        <v>407.25349564136343</v>
      </c>
      <c r="O4" s="19">
        <v>314.82491379644046</v>
      </c>
      <c r="P4" s="19">
        <v>158.60043006433102</v>
      </c>
      <c r="Q4" s="19">
        <v>510.29019043717068</v>
      </c>
      <c r="R4" s="19">
        <v>495.17369181876302</v>
      </c>
      <c r="S4" s="19">
        <v>452.7840496750041</v>
      </c>
      <c r="T4" s="19">
        <v>431.46140462702738</v>
      </c>
      <c r="U4" s="19">
        <v>405.01395462915025</v>
      </c>
      <c r="V4" s="19">
        <v>371.59939443765398</v>
      </c>
      <c r="W4" s="19">
        <v>375.36103246770443</v>
      </c>
      <c r="X4" s="19">
        <v>382.41076707805576</v>
      </c>
      <c r="Y4" s="19">
        <v>389.66606803451032</v>
      </c>
      <c r="Z4" s="19">
        <v>396.80284639052968</v>
      </c>
    </row>
    <row r="5" spans="1:26" x14ac:dyDescent="0.2">
      <c r="A5" s="98" t="s">
        <v>35</v>
      </c>
      <c r="B5" s="19">
        <v>12824.541863571159</v>
      </c>
      <c r="C5" s="19">
        <v>435.07476092222225</v>
      </c>
      <c r="D5" s="19">
        <v>451.57050828322224</v>
      </c>
      <c r="E5" s="19">
        <v>468.19001311783222</v>
      </c>
      <c r="F5" s="19">
        <v>484.93451300078834</v>
      </c>
      <c r="G5" s="19">
        <v>501.80525788257398</v>
      </c>
      <c r="H5" s="19">
        <v>519.04936021317747</v>
      </c>
      <c r="I5" s="19">
        <v>536.17639506708713</v>
      </c>
      <c r="J5" s="19">
        <v>553.43350026953578</v>
      </c>
      <c r="K5" s="19">
        <v>570.82197652400896</v>
      </c>
      <c r="L5" s="19">
        <v>588.34313754102686</v>
      </c>
      <c r="M5" s="19">
        <v>606.24416016821488</v>
      </c>
      <c r="N5" s="19">
        <v>624.03468452167476</v>
      </c>
      <c r="O5" s="19">
        <v>432.81760921311377</v>
      </c>
      <c r="P5" s="19">
        <v>442.77987156862036</v>
      </c>
      <c r="Q5" s="19">
        <v>455.50577552904934</v>
      </c>
      <c r="R5" s="19">
        <v>471.96621218274811</v>
      </c>
      <c r="S5" s="19">
        <v>529.68516008051051</v>
      </c>
      <c r="T5" s="19">
        <v>555.41933758267476</v>
      </c>
      <c r="U5" s="19">
        <v>588.85264246504323</v>
      </c>
      <c r="V5" s="19">
        <v>632.77578902296352</v>
      </c>
      <c r="W5" s="19">
        <v>620.30431276849038</v>
      </c>
      <c r="X5" s="19">
        <v>602.78315175147247</v>
      </c>
      <c r="Y5" s="19">
        <v>584.88212912428446</v>
      </c>
      <c r="Z5" s="19">
        <v>567.09160477082446</v>
      </c>
    </row>
    <row r="6" spans="1:26" ht="15.75" x14ac:dyDescent="0.25">
      <c r="A6" s="99" t="s">
        <v>107</v>
      </c>
      <c r="B6" s="136">
        <v>22338.963627396071</v>
      </c>
      <c r="C6" s="136">
        <v>-336.39713208439343</v>
      </c>
      <c r="D6" s="136">
        <v>1101.8443468275864</v>
      </c>
      <c r="E6" s="136">
        <v>1094.6747264482121</v>
      </c>
      <c r="F6" s="136">
        <v>1094.2571451160866</v>
      </c>
      <c r="G6" s="136">
        <v>1037.2620445430637</v>
      </c>
      <c r="H6" s="136">
        <v>1019.7642858297265</v>
      </c>
      <c r="I6" s="136">
        <v>1021.6585022637986</v>
      </c>
      <c r="J6" s="136">
        <v>1023.5576528622114</v>
      </c>
      <c r="K6" s="136">
        <v>1025.4617869666081</v>
      </c>
      <c r="L6" s="136">
        <v>1027.3709544120488</v>
      </c>
      <c r="M6" s="136">
        <v>1029.3687945319443</v>
      </c>
      <c r="N6" s="136">
        <v>1031.2881801630383</v>
      </c>
      <c r="O6" s="136">
        <v>747.64252300955422</v>
      </c>
      <c r="P6" s="136">
        <v>601.38030163295139</v>
      </c>
      <c r="Q6" s="136">
        <v>965.79596596622002</v>
      </c>
      <c r="R6" s="136">
        <v>967.13990400151113</v>
      </c>
      <c r="S6" s="136">
        <v>982.46920975551461</v>
      </c>
      <c r="T6" s="136">
        <v>986.88074220970213</v>
      </c>
      <c r="U6" s="136">
        <v>993.86659709419348</v>
      </c>
      <c r="V6" s="136">
        <v>1004.3751834606176</v>
      </c>
      <c r="W6" s="136">
        <v>995.66534523619475</v>
      </c>
      <c r="X6" s="136">
        <v>985.19391882952823</v>
      </c>
      <c r="Y6" s="136">
        <v>974.54819715879478</v>
      </c>
      <c r="Z6" s="136">
        <v>963.89445116135414</v>
      </c>
    </row>
    <row r="7" spans="1:26" x14ac:dyDescent="0.2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</row>
    <row r="8" spans="1:26" x14ac:dyDescent="0.2">
      <c r="A8" s="98" t="s">
        <v>21</v>
      </c>
      <c r="B8" s="19">
        <v>13778.642199670237</v>
      </c>
      <c r="C8" s="19">
        <v>5083.2211310666671</v>
      </c>
      <c r="D8" s="19">
        <v>197.94896833199999</v>
      </c>
      <c r="E8" s="19">
        <v>199.43405801532001</v>
      </c>
      <c r="F8" s="19">
        <v>200.93399859547321</v>
      </c>
      <c r="G8" s="19">
        <v>202.44893858142797</v>
      </c>
      <c r="H8" s="19">
        <v>305.26922796724222</v>
      </c>
      <c r="I8" s="19">
        <v>205.52441824691465</v>
      </c>
      <c r="J8" s="19">
        <v>207.08526242938382</v>
      </c>
      <c r="K8" s="19">
        <v>208.66171505367765</v>
      </c>
      <c r="L8" s="19">
        <v>210.25393220421444</v>
      </c>
      <c r="M8" s="19">
        <v>313.15227152625658</v>
      </c>
      <c r="N8" s="19">
        <v>213.48629224151915</v>
      </c>
      <c r="O8" s="19">
        <v>2690.2762273639346</v>
      </c>
      <c r="P8" s="19">
        <v>291.03810688157375</v>
      </c>
      <c r="Q8" s="19">
        <v>293.45408795038946</v>
      </c>
      <c r="R8" s="19">
        <v>397.18442882989336</v>
      </c>
      <c r="S8" s="19">
        <v>298.35877111819229</v>
      </c>
      <c r="T8" s="19">
        <v>300.84795882937419</v>
      </c>
      <c r="U8" s="19">
        <v>303.36203841766797</v>
      </c>
      <c r="V8" s="19">
        <v>305.90125880184462</v>
      </c>
      <c r="W8" s="19">
        <v>409.75607138986311</v>
      </c>
      <c r="X8" s="19">
        <v>311.05613010376175</v>
      </c>
      <c r="Y8" s="19">
        <v>313.67229140479935</v>
      </c>
      <c r="Z8" s="19">
        <v>316.31461431884725</v>
      </c>
    </row>
    <row r="9" spans="1:26" ht="15.75" x14ac:dyDescent="0.25">
      <c r="A9" s="99" t="s">
        <v>108</v>
      </c>
      <c r="B9" s="136">
        <v>13778.642199670237</v>
      </c>
      <c r="C9" s="136">
        <v>5083.2211310666671</v>
      </c>
      <c r="D9" s="136">
        <v>197.94896833199999</v>
      </c>
      <c r="E9" s="136">
        <v>199.43405801532001</v>
      </c>
      <c r="F9" s="136">
        <v>200.93399859547321</v>
      </c>
      <c r="G9" s="136">
        <v>202.44893858142797</v>
      </c>
      <c r="H9" s="136">
        <v>305.26922796724222</v>
      </c>
      <c r="I9" s="136">
        <v>205.52441824691465</v>
      </c>
      <c r="J9" s="136">
        <v>207.08526242938382</v>
      </c>
      <c r="K9" s="136">
        <v>208.66171505367765</v>
      </c>
      <c r="L9" s="136">
        <v>210.25393220421444</v>
      </c>
      <c r="M9" s="136">
        <v>313.15227152625658</v>
      </c>
      <c r="N9" s="136">
        <v>213.48629224151915</v>
      </c>
      <c r="O9" s="136">
        <v>2690.2762273639346</v>
      </c>
      <c r="P9" s="136">
        <v>291.03810688157375</v>
      </c>
      <c r="Q9" s="136">
        <v>293.45408795038946</v>
      </c>
      <c r="R9" s="136">
        <v>397.18442882989336</v>
      </c>
      <c r="S9" s="136">
        <v>298.35877111819229</v>
      </c>
      <c r="T9" s="136">
        <v>300.84795882937419</v>
      </c>
      <c r="U9" s="136">
        <v>303.36203841766797</v>
      </c>
      <c r="V9" s="136">
        <v>305.90125880184462</v>
      </c>
      <c r="W9" s="136">
        <v>409.75607138986311</v>
      </c>
      <c r="X9" s="136">
        <v>311.05613010376175</v>
      </c>
      <c r="Y9" s="136">
        <v>313.67229140479935</v>
      </c>
      <c r="Z9" s="136">
        <v>316.31461431884725</v>
      </c>
    </row>
    <row r="10" spans="1:26" x14ac:dyDescent="0.2">
      <c r="A10" s="242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6" ht="15.75" x14ac:dyDescent="0.25">
      <c r="A11" s="100" t="s">
        <v>89</v>
      </c>
      <c r="B11" s="136">
        <v>8560.3214277258303</v>
      </c>
      <c r="C11" s="136">
        <v>-5419.6182631510601</v>
      </c>
      <c r="D11" s="136">
        <v>903.89537849558633</v>
      </c>
      <c r="E11" s="136">
        <v>895.24066843289211</v>
      </c>
      <c r="F11" s="136">
        <v>893.32314652061336</v>
      </c>
      <c r="G11" s="136">
        <v>834.81310596163576</v>
      </c>
      <c r="H11" s="136">
        <v>714.49505786248437</v>
      </c>
      <c r="I11" s="136">
        <v>816.13408401688389</v>
      </c>
      <c r="J11" s="136">
        <v>816.47239043282752</v>
      </c>
      <c r="K11" s="136">
        <v>816.80007191293043</v>
      </c>
      <c r="L11" s="136">
        <v>817.11702220783445</v>
      </c>
      <c r="M11" s="136">
        <v>716.2165230056878</v>
      </c>
      <c r="N11" s="136">
        <v>817.80188792151921</v>
      </c>
      <c r="O11" s="136">
        <v>-1942.6337043543804</v>
      </c>
      <c r="P11" s="136">
        <v>310.34219475137763</v>
      </c>
      <c r="Q11" s="136">
        <v>672.34187801583062</v>
      </c>
      <c r="R11" s="136">
        <v>569.95547517161776</v>
      </c>
      <c r="S11" s="136">
        <v>684.11043863732232</v>
      </c>
      <c r="T11" s="136">
        <v>686.03278338032794</v>
      </c>
      <c r="U11" s="136">
        <v>690.50455867652545</v>
      </c>
      <c r="V11" s="136">
        <v>698.47392465877294</v>
      </c>
      <c r="W11" s="136">
        <v>585.90927384633164</v>
      </c>
      <c r="X11" s="136">
        <v>674.13778872576654</v>
      </c>
      <c r="Y11" s="136">
        <v>660.87590575399543</v>
      </c>
      <c r="Z11" s="136">
        <v>647.57983684250689</v>
      </c>
    </row>
    <row r="12" spans="1:26" ht="15.75" x14ac:dyDescent="0.25">
      <c r="A12" s="100" t="s">
        <v>90</v>
      </c>
      <c r="B12" s="136"/>
      <c r="C12" s="136">
        <v>-5419.6182631510601</v>
      </c>
      <c r="D12" s="136">
        <v>-4515.7228846554735</v>
      </c>
      <c r="E12" s="136">
        <v>-3620.4822162225814</v>
      </c>
      <c r="F12" s="136">
        <v>-2727.1590697019683</v>
      </c>
      <c r="G12" s="136">
        <v>-1892.3459637403325</v>
      </c>
      <c r="H12" s="136">
        <v>-1177.8509058778482</v>
      </c>
      <c r="I12" s="136">
        <v>-361.71682186096427</v>
      </c>
      <c r="J12" s="136">
        <v>454.75556857186325</v>
      </c>
      <c r="K12" s="136">
        <v>1271.5556404847937</v>
      </c>
      <c r="L12" s="136">
        <v>2088.6726626926284</v>
      </c>
      <c r="M12" s="136">
        <v>2804.8891856983164</v>
      </c>
      <c r="N12" s="136">
        <v>3622.6910736198356</v>
      </c>
      <c r="O12" s="136">
        <v>1680.0573692654552</v>
      </c>
      <c r="P12" s="136">
        <v>1990.3995640168328</v>
      </c>
      <c r="Q12" s="136">
        <v>2662.7414420326631</v>
      </c>
      <c r="R12" s="136">
        <v>3232.6969172042809</v>
      </c>
      <c r="S12" s="136">
        <v>3916.8073558416031</v>
      </c>
      <c r="T12" s="136">
        <v>4602.8401392219312</v>
      </c>
      <c r="U12" s="136">
        <v>5293.3446978984566</v>
      </c>
      <c r="V12" s="136">
        <v>5991.8186225572299</v>
      </c>
      <c r="W12" s="136">
        <v>6577.7278964035613</v>
      </c>
      <c r="X12" s="136">
        <v>7251.8656851293281</v>
      </c>
      <c r="Y12" s="136">
        <v>7912.7415908833236</v>
      </c>
      <c r="Z12" s="136">
        <v>8560.3214277258303</v>
      </c>
    </row>
    <row r="14" spans="1:26" ht="15.75" hidden="1" x14ac:dyDescent="0.25">
      <c r="B14" s="16"/>
    </row>
    <row r="15" spans="1:26" ht="20.25" customHeight="1" x14ac:dyDescent="0.25">
      <c r="A15" s="14" t="s">
        <v>10</v>
      </c>
      <c r="B15" s="15">
        <v>0.1189383597556064</v>
      </c>
    </row>
    <row r="16" spans="1:26" ht="20.25" customHeight="1" x14ac:dyDescent="0.25">
      <c r="A16" s="14" t="s">
        <v>11</v>
      </c>
      <c r="B16" s="16">
        <v>-5419.6182631510601</v>
      </c>
    </row>
    <row r="17" spans="1:22" ht="20.25" customHeight="1" x14ac:dyDescent="0.25">
      <c r="A17" s="14" t="s">
        <v>12</v>
      </c>
      <c r="B17" s="18">
        <v>8</v>
      </c>
    </row>
    <row r="18" spans="1:22" x14ac:dyDescent="0.2">
      <c r="B18" s="17"/>
      <c r="C18" s="17">
        <v>1000</v>
      </c>
      <c r="D18" s="17">
        <v>1000</v>
      </c>
      <c r="E18" s="17">
        <v>1000</v>
      </c>
      <c r="F18" s="17">
        <v>1000</v>
      </c>
      <c r="G18" s="17">
        <v>1000</v>
      </c>
      <c r="H18" s="17">
        <v>1000</v>
      </c>
      <c r="I18" s="17">
        <v>1000</v>
      </c>
      <c r="J18" s="17">
        <v>0</v>
      </c>
      <c r="K18" s="17">
        <v>0</v>
      </c>
      <c r="L18" s="17" t="s">
        <v>23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 t="s">
        <v>23</v>
      </c>
    </row>
    <row r="19" spans="1:22" hidden="1" x14ac:dyDescent="0.2">
      <c r="A19" s="83" t="s">
        <v>106</v>
      </c>
      <c r="B19" s="85"/>
      <c r="C19" s="86">
        <v>1000</v>
      </c>
      <c r="D19" s="86">
        <v>1000</v>
      </c>
      <c r="E19" s="86">
        <v>1000</v>
      </c>
      <c r="F19" s="86">
        <v>1000</v>
      </c>
      <c r="G19" s="86">
        <v>1000</v>
      </c>
      <c r="H19" s="86">
        <v>1000</v>
      </c>
      <c r="I19" s="86">
        <v>1000</v>
      </c>
      <c r="J19" s="86">
        <v>8</v>
      </c>
      <c r="K19" s="86">
        <v>9</v>
      </c>
      <c r="L19" s="86">
        <v>10</v>
      </c>
      <c r="M19" s="86">
        <v>11</v>
      </c>
      <c r="N19" s="86">
        <v>12</v>
      </c>
      <c r="O19" s="86">
        <v>13</v>
      </c>
      <c r="P19" s="86">
        <v>14</v>
      </c>
      <c r="Q19" s="86">
        <v>15</v>
      </c>
      <c r="R19" s="86">
        <v>16</v>
      </c>
      <c r="S19" s="86">
        <v>17</v>
      </c>
      <c r="T19" s="86">
        <v>18</v>
      </c>
      <c r="U19" s="86">
        <v>19</v>
      </c>
      <c r="V19" s="86">
        <v>20</v>
      </c>
    </row>
    <row r="20" spans="1:22" hidden="1" x14ac:dyDescent="0.2">
      <c r="A20" s="83" t="s">
        <v>105</v>
      </c>
      <c r="B20" s="87" t="s">
        <v>286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  <colBreaks count="1" manualBreakCount="1">
    <brk id="14" max="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H16"/>
  <sheetViews>
    <sheetView view="pageBreakPreview" zoomScale="109" zoomScaleNormal="109" zoomScalePageLayoutView="109" workbookViewId="0">
      <selection activeCell="D7" sqref="D7"/>
    </sheetView>
  </sheetViews>
  <sheetFormatPr defaultColWidth="8.5546875" defaultRowHeight="15" x14ac:dyDescent="0.2"/>
  <cols>
    <col min="1" max="1" width="17.5546875" bestFit="1" customWidth="1"/>
    <col min="2" max="2" width="11.33203125" bestFit="1" customWidth="1"/>
    <col min="3" max="3" width="10.33203125" bestFit="1" customWidth="1"/>
    <col min="4" max="4" width="9.5546875" customWidth="1"/>
    <col min="5" max="5" width="8" customWidth="1"/>
    <col min="6" max="6" width="8.88671875" bestFit="1" customWidth="1"/>
  </cols>
  <sheetData>
    <row r="1" spans="1:8" ht="15.75" x14ac:dyDescent="0.25">
      <c r="A1" s="191" t="s">
        <v>261</v>
      </c>
      <c r="B1" s="413" t="s">
        <v>214</v>
      </c>
      <c r="C1" s="414"/>
      <c r="D1" s="414"/>
      <c r="E1" s="415"/>
      <c r="F1" s="218">
        <v>0.30983688444916924</v>
      </c>
    </row>
    <row r="2" spans="1:8" ht="24" x14ac:dyDescent="0.25">
      <c r="A2" s="192"/>
      <c r="B2" s="193" t="s">
        <v>215</v>
      </c>
      <c r="C2" s="193" t="s">
        <v>216</v>
      </c>
      <c r="D2" s="193" t="s">
        <v>217</v>
      </c>
      <c r="E2" s="194" t="s">
        <v>218</v>
      </c>
    </row>
    <row r="3" spans="1:8" x14ac:dyDescent="0.2">
      <c r="A3" s="195" t="s">
        <v>227</v>
      </c>
      <c r="B3" s="196"/>
      <c r="C3" s="197"/>
      <c r="D3" s="198">
        <f>'P3-CUSTOS'!V15</f>
        <v>4344.5328850255637</v>
      </c>
      <c r="E3" s="199"/>
    </row>
    <row r="4" spans="1:8" x14ac:dyDescent="0.2">
      <c r="A4" s="195" t="s">
        <v>14</v>
      </c>
      <c r="B4" s="197">
        <f>'P4-DRE'!B5</f>
        <v>75104.640000000043</v>
      </c>
      <c r="C4" s="200">
        <f>B4/20</f>
        <v>3755.2320000000022</v>
      </c>
      <c r="D4" s="201">
        <f t="shared" ref="D4:D12" si="0">C4/$D$3*1000/12</f>
        <v>72.029838024383793</v>
      </c>
      <c r="E4" s="202">
        <f>D4/($D$4+$D$5)</f>
        <v>1</v>
      </c>
    </row>
    <row r="5" spans="1:8" x14ac:dyDescent="0.2">
      <c r="A5" s="195" t="s">
        <v>228</v>
      </c>
      <c r="B5" s="197">
        <f>+'P4-DRE'!B6</f>
        <v>0</v>
      </c>
      <c r="C5" s="200">
        <f>B5/20</f>
        <v>0</v>
      </c>
      <c r="D5" s="201">
        <f t="shared" si="0"/>
        <v>0</v>
      </c>
      <c r="E5" s="202">
        <f>D5/($D$4+$D$5)</f>
        <v>0</v>
      </c>
    </row>
    <row r="6" spans="1:8" x14ac:dyDescent="0.2">
      <c r="A6" s="203" t="s">
        <v>30</v>
      </c>
      <c r="B6" s="204">
        <f>'P3B-CRONOGRAMA E ENERGIA'!B4</f>
        <v>8313.6477907146855</v>
      </c>
      <c r="C6" s="205">
        <f t="shared" ref="C6:C11" si="1">B6/20</f>
        <v>415.68238953573427</v>
      </c>
      <c r="D6" s="206">
        <f t="shared" si="0"/>
        <v>7.9732850561157695</v>
      </c>
      <c r="E6" s="216">
        <f t="shared" ref="E6:E12" si="2">D6/($D$4+$D$5)</f>
        <v>0.11069419666634021</v>
      </c>
      <c r="F6" s="171">
        <f>D4-D6</f>
        <v>64.056552968268022</v>
      </c>
    </row>
    <row r="7" spans="1:8" x14ac:dyDescent="0.2">
      <c r="A7" s="195" t="s">
        <v>219</v>
      </c>
      <c r="B7" s="200">
        <f>B4+B5-B6</f>
        <v>66790.992209285352</v>
      </c>
      <c r="C7" s="200">
        <f>C4+C5-C6</f>
        <v>3339.549610464268</v>
      </c>
      <c r="D7" s="200">
        <f>D4+D5-D6</f>
        <v>64.056552968268022</v>
      </c>
      <c r="E7" s="202">
        <f t="shared" si="2"/>
        <v>0.88930580333365983</v>
      </c>
    </row>
    <row r="8" spans="1:8" x14ac:dyDescent="0.2">
      <c r="A8" s="195" t="s">
        <v>220</v>
      </c>
      <c r="B8" s="207">
        <f>'P4-DRE'!B11+'P4-DRE'!B24</f>
        <v>8498.3507698608864</v>
      </c>
      <c r="C8" s="200">
        <f t="shared" si="1"/>
        <v>424.91753849304433</v>
      </c>
      <c r="D8" s="201">
        <f t="shared" si="0"/>
        <v>8.1504262509943022</v>
      </c>
      <c r="E8" s="202">
        <f t="shared" si="2"/>
        <v>0.11315347187418624</v>
      </c>
    </row>
    <row r="9" spans="1:8" x14ac:dyDescent="0.2">
      <c r="A9" s="203" t="s">
        <v>221</v>
      </c>
      <c r="B9" s="208">
        <f>'P4-DRE'!B15-B6</f>
        <v>39872.979724414225</v>
      </c>
      <c r="C9" s="205">
        <f t="shared" si="1"/>
        <v>1993.6489862207113</v>
      </c>
      <c r="D9" s="206">
        <f t="shared" si="0"/>
        <v>38.240570370873151</v>
      </c>
      <c r="E9" s="216">
        <f t="shared" si="2"/>
        <v>0.53089901934706307</v>
      </c>
    </row>
    <row r="10" spans="1:8" x14ac:dyDescent="0.2">
      <c r="A10" s="195" t="s">
        <v>222</v>
      </c>
      <c r="B10" s="196">
        <f>B7-B8-B9</f>
        <v>18419.661715010239</v>
      </c>
      <c r="C10" s="200">
        <f>C7-C8-C9</f>
        <v>920.98308575051215</v>
      </c>
      <c r="D10" s="201">
        <f t="shared" si="0"/>
        <v>17.665556346400574</v>
      </c>
      <c r="E10" s="202">
        <f t="shared" si="2"/>
        <v>0.24525331211241053</v>
      </c>
    </row>
    <row r="11" spans="1:8" x14ac:dyDescent="0.2">
      <c r="A11" s="203" t="s">
        <v>21</v>
      </c>
      <c r="B11" s="204">
        <f>'P4-DRE'!B16</f>
        <v>10449.480665156087</v>
      </c>
      <c r="C11" s="205">
        <f t="shared" si="1"/>
        <v>522.47403325780431</v>
      </c>
      <c r="D11" s="206">
        <f t="shared" si="0"/>
        <v>10.021676420393236</v>
      </c>
      <c r="E11" s="216">
        <f t="shared" si="2"/>
        <v>0.13913229149565301</v>
      </c>
    </row>
    <row r="12" spans="1:8" ht="15.75" thickBot="1" x14ac:dyDescent="0.25">
      <c r="A12" s="209" t="s">
        <v>223</v>
      </c>
      <c r="B12" s="210">
        <f>B10-B11</f>
        <v>7970.1810498541527</v>
      </c>
      <c r="C12" s="211">
        <f>C10-C11</f>
        <v>398.50905249270784</v>
      </c>
      <c r="D12" s="212">
        <f t="shared" si="0"/>
        <v>7.6438799260073376</v>
      </c>
      <c r="E12" s="217">
        <f t="shared" si="2"/>
        <v>0.10612102061675753</v>
      </c>
    </row>
    <row r="14" spans="1:8" ht="15.75" x14ac:dyDescent="0.25">
      <c r="A14" s="214"/>
      <c r="B14" s="213">
        <f>'P4-DRE'!B26</f>
        <v>7970.1810498541636</v>
      </c>
      <c r="H14" s="189"/>
    </row>
    <row r="15" spans="1:8" x14ac:dyDescent="0.2">
      <c r="A15" s="215" t="str">
        <f>IF(B15=0,"OK","ERRO")</f>
        <v>ERRO</v>
      </c>
      <c r="B15" s="213">
        <f>B12-B14</f>
        <v>-1.0913936421275139E-11</v>
      </c>
      <c r="E15">
        <v>8</v>
      </c>
      <c r="H15" s="189"/>
    </row>
    <row r="16" spans="1:8" x14ac:dyDescent="0.2">
      <c r="A16" t="s">
        <v>247</v>
      </c>
    </row>
  </sheetData>
  <mergeCells count="1">
    <mergeCell ref="B1:E1"/>
  </mergeCells>
  <phoneticPr fontId="43" type="noConversion"/>
  <pageMargins left="1.1811023622047245" right="1.5748031496062993" top="1.1811023622047245" bottom="0.78740157480314965" header="0.78740157480314965" footer="0.31496062992125984"/>
  <pageSetup paperSize="9" orientation="landscape" r:id="rId1"/>
  <headerFooter>
    <oddHeader>&amp;L&amp;16&amp;K344156CONSÓRCIO CONCIP CAMPO MAIOR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3"/>
  <sheetViews>
    <sheetView view="pageBreakPreview" zoomScaleSheetLayoutView="70" workbookViewId="0">
      <pane xSplit="2" ySplit="3" topLeftCell="C4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8.5546875" defaultRowHeight="15" x14ac:dyDescent="0.2"/>
  <cols>
    <col min="1" max="1" width="23.109375" customWidth="1"/>
    <col min="2" max="2" width="9" bestFit="1" customWidth="1"/>
    <col min="3" max="27" width="7.6640625" customWidth="1"/>
  </cols>
  <sheetData>
    <row r="1" spans="1:26" ht="15.75" x14ac:dyDescent="0.25">
      <c r="A1" s="53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5"/>
      <c r="Z1" s="55" t="s">
        <v>280</v>
      </c>
    </row>
    <row r="2" spans="1:26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</row>
    <row r="3" spans="1:26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6" s="31" customFormat="1" x14ac:dyDescent="0.2">
      <c r="A4" s="112" t="s">
        <v>33</v>
      </c>
      <c r="B4" s="24">
        <v>200</v>
      </c>
      <c r="C4" s="25">
        <v>16</v>
      </c>
      <c r="D4" s="25">
        <v>8</v>
      </c>
      <c r="E4" s="25">
        <v>8</v>
      </c>
      <c r="F4" s="25">
        <v>8</v>
      </c>
      <c r="G4" s="25">
        <v>8</v>
      </c>
      <c r="H4" s="25">
        <v>8</v>
      </c>
      <c r="I4" s="25">
        <v>8</v>
      </c>
      <c r="J4" s="25">
        <v>8</v>
      </c>
      <c r="K4" s="25">
        <v>8</v>
      </c>
      <c r="L4" s="25">
        <v>8</v>
      </c>
      <c r="M4" s="25">
        <v>8</v>
      </c>
      <c r="N4" s="25">
        <v>8</v>
      </c>
      <c r="O4" s="25">
        <v>8</v>
      </c>
      <c r="P4" s="25">
        <v>8</v>
      </c>
      <c r="Q4" s="25">
        <v>8</v>
      </c>
      <c r="R4" s="25">
        <v>8</v>
      </c>
      <c r="S4" s="25">
        <v>8</v>
      </c>
      <c r="T4" s="25">
        <v>8</v>
      </c>
      <c r="U4" s="25">
        <v>8</v>
      </c>
      <c r="V4" s="25">
        <v>8</v>
      </c>
      <c r="W4" s="25">
        <v>8</v>
      </c>
      <c r="X4" s="25">
        <v>8</v>
      </c>
      <c r="Y4" s="25">
        <v>8</v>
      </c>
      <c r="Z4" s="25">
        <v>8</v>
      </c>
    </row>
    <row r="5" spans="1:26" s="31" customFormat="1" x14ac:dyDescent="0.2">
      <c r="A5" s="112" t="s">
        <v>256</v>
      </c>
      <c r="B5" s="24">
        <v>8043.0463671812777</v>
      </c>
      <c r="C5" s="25">
        <v>4806.1154800000004</v>
      </c>
      <c r="D5" s="25"/>
      <c r="E5" s="25"/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2403.0577400000002</v>
      </c>
      <c r="P5" s="25">
        <v>72.091732199999996</v>
      </c>
      <c r="Q5" s="25">
        <v>72.812649522000001</v>
      </c>
      <c r="R5" s="25">
        <v>73.540776017220011</v>
      </c>
      <c r="S5" s="25">
        <v>74.27618377739222</v>
      </c>
      <c r="T5" s="25">
        <v>75.018945615166132</v>
      </c>
      <c r="U5" s="25">
        <v>75.769135071317791</v>
      </c>
      <c r="V5" s="25">
        <v>76.526826422030979</v>
      </c>
      <c r="W5" s="25">
        <v>77.292094686251289</v>
      </c>
      <c r="X5" s="25">
        <v>78.065015633113802</v>
      </c>
      <c r="Y5" s="25">
        <v>78.845665789444951</v>
      </c>
      <c r="Z5" s="25">
        <v>79.634122447339394</v>
      </c>
    </row>
    <row r="6" spans="1:26" s="31" customFormat="1" x14ac:dyDescent="0.2">
      <c r="A6" s="112" t="s">
        <v>190</v>
      </c>
      <c r="B6" s="24">
        <v>3707.8654901037439</v>
      </c>
      <c r="C6" s="25">
        <v>0</v>
      </c>
      <c r="D6" s="25">
        <v>144.18346439999999</v>
      </c>
      <c r="E6" s="25">
        <v>145.625299044</v>
      </c>
      <c r="F6" s="25">
        <v>147.08155203444002</v>
      </c>
      <c r="G6" s="25">
        <v>148.55236755478444</v>
      </c>
      <c r="H6" s="25">
        <v>150.03789123033226</v>
      </c>
      <c r="I6" s="25">
        <v>151.53827014263558</v>
      </c>
      <c r="J6" s="25">
        <v>153.05365284406196</v>
      </c>
      <c r="K6" s="25">
        <v>154.58418937250258</v>
      </c>
      <c r="L6" s="25">
        <v>156.1300312662276</v>
      </c>
      <c r="M6" s="25">
        <v>157.6913315788899</v>
      </c>
      <c r="N6" s="25">
        <v>159.26824489467879</v>
      </c>
      <c r="O6" s="25">
        <v>160.86092734362558</v>
      </c>
      <c r="P6" s="25">
        <v>162.46953661706186</v>
      </c>
      <c r="Q6" s="25">
        <v>164.09423198323248</v>
      </c>
      <c r="R6" s="25">
        <v>165.73517430306478</v>
      </c>
      <c r="S6" s="25">
        <v>167.39252604609544</v>
      </c>
      <c r="T6" s="25">
        <v>169.06645130655639</v>
      </c>
      <c r="U6" s="25">
        <v>170.75711581962196</v>
      </c>
      <c r="V6" s="25">
        <v>172.46468697781816</v>
      </c>
      <c r="W6" s="25">
        <v>174.18933384759634</v>
      </c>
      <c r="X6" s="25">
        <v>175.93122718607233</v>
      </c>
      <c r="Y6" s="25">
        <v>177.69053945793303</v>
      </c>
      <c r="Z6" s="25">
        <v>179.46744485251233</v>
      </c>
    </row>
    <row r="7" spans="1:26" s="31" customFormat="1" x14ac:dyDescent="0.2">
      <c r="A7" s="112" t="s">
        <v>173</v>
      </c>
      <c r="B7" s="24">
        <v>934.71066666666661</v>
      </c>
      <c r="C7" s="25">
        <v>14.710666666666667</v>
      </c>
      <c r="D7" s="25">
        <v>40</v>
      </c>
      <c r="E7" s="25">
        <v>40</v>
      </c>
      <c r="F7" s="25">
        <v>40</v>
      </c>
      <c r="G7" s="25">
        <v>40</v>
      </c>
      <c r="H7" s="25">
        <v>40</v>
      </c>
      <c r="I7" s="25">
        <v>40</v>
      </c>
      <c r="J7" s="25">
        <v>40</v>
      </c>
      <c r="K7" s="25">
        <v>40</v>
      </c>
      <c r="L7" s="25">
        <v>40</v>
      </c>
      <c r="M7" s="25">
        <v>40</v>
      </c>
      <c r="N7" s="25">
        <v>40</v>
      </c>
      <c r="O7" s="25">
        <v>40</v>
      </c>
      <c r="P7" s="25">
        <v>40</v>
      </c>
      <c r="Q7" s="25">
        <v>40</v>
      </c>
      <c r="R7" s="25">
        <v>40</v>
      </c>
      <c r="S7" s="25">
        <v>40</v>
      </c>
      <c r="T7" s="25">
        <v>40</v>
      </c>
      <c r="U7" s="25">
        <v>40</v>
      </c>
      <c r="V7" s="25">
        <v>40</v>
      </c>
      <c r="W7" s="25">
        <v>40</v>
      </c>
      <c r="X7" s="25">
        <v>40</v>
      </c>
      <c r="Y7" s="25">
        <v>40</v>
      </c>
      <c r="Z7" s="25">
        <v>40</v>
      </c>
    </row>
    <row r="8" spans="1:26" s="31" customFormat="1" x14ac:dyDescent="0.2">
      <c r="A8" s="112" t="s">
        <v>71</v>
      </c>
      <c r="B8" s="24">
        <v>491.70000000000005</v>
      </c>
      <c r="C8" s="25">
        <v>98.34</v>
      </c>
      <c r="D8" s="25"/>
      <c r="E8" s="25"/>
      <c r="F8" s="25"/>
      <c r="G8" s="25"/>
      <c r="H8" s="25">
        <v>98.34</v>
      </c>
      <c r="I8" s="25"/>
      <c r="J8" s="25"/>
      <c r="K8" s="25"/>
      <c r="L8" s="25"/>
      <c r="M8" s="25">
        <v>98.34</v>
      </c>
      <c r="N8" s="25"/>
      <c r="O8" s="25"/>
      <c r="P8" s="25"/>
      <c r="Q8" s="25"/>
      <c r="R8" s="25">
        <v>98.34</v>
      </c>
      <c r="S8" s="25"/>
      <c r="T8" s="25"/>
      <c r="U8" s="25"/>
      <c r="V8" s="25"/>
      <c r="W8" s="305">
        <v>98.34</v>
      </c>
    </row>
    <row r="9" spans="1:26" s="31" customFormat="1" x14ac:dyDescent="0.2">
      <c r="A9" s="112" t="s">
        <v>174</v>
      </c>
      <c r="B9" s="24">
        <v>401.31967571855068</v>
      </c>
      <c r="C9" s="25">
        <v>148.05498440000002</v>
      </c>
      <c r="D9" s="25">
        <v>5.7655039319999997</v>
      </c>
      <c r="E9" s="25">
        <v>5.8087589713199996</v>
      </c>
      <c r="F9" s="25">
        <v>5.8524465610332008</v>
      </c>
      <c r="G9" s="25">
        <v>5.8965710266435334</v>
      </c>
      <c r="H9" s="25">
        <v>8.8913367369099667</v>
      </c>
      <c r="I9" s="25">
        <v>5.9861481042790672</v>
      </c>
      <c r="J9" s="25">
        <v>6.0316095853218581</v>
      </c>
      <c r="K9" s="25">
        <v>6.0775256811750769</v>
      </c>
      <c r="L9" s="25">
        <v>6.1239009379868277</v>
      </c>
      <c r="M9" s="25">
        <v>9.1209399473666952</v>
      </c>
      <c r="N9" s="25">
        <v>6.218047346840363</v>
      </c>
      <c r="O9" s="25">
        <v>78.357560020308767</v>
      </c>
      <c r="P9" s="25">
        <v>8.4768380645118562</v>
      </c>
      <c r="Q9" s="25">
        <v>8.5472064451569736</v>
      </c>
      <c r="R9" s="25">
        <v>11.568478509608545</v>
      </c>
      <c r="S9" s="25">
        <v>8.6900612947046305</v>
      </c>
      <c r="T9" s="25">
        <v>8.7625619076516745</v>
      </c>
      <c r="U9" s="25">
        <v>8.8357875267281933</v>
      </c>
      <c r="V9" s="25">
        <v>8.9097454019954743</v>
      </c>
      <c r="W9" s="25">
        <v>11.934642856015429</v>
      </c>
      <c r="X9" s="25">
        <v>9.0598872845755842</v>
      </c>
      <c r="Y9" s="25">
        <v>9.1360861574213406</v>
      </c>
      <c r="Z9" s="25">
        <v>9.2130470189955513</v>
      </c>
    </row>
    <row r="10" spans="1:26" ht="15.75" x14ac:dyDescent="0.25">
      <c r="A10" s="101" t="s">
        <v>0</v>
      </c>
      <c r="B10" s="37">
        <v>13778.642199670239</v>
      </c>
      <c r="C10" s="37">
        <v>5083.2211310666671</v>
      </c>
      <c r="D10" s="37">
        <v>197.94896833199999</v>
      </c>
      <c r="E10" s="37">
        <v>199.43405801532001</v>
      </c>
      <c r="F10" s="37">
        <v>200.93399859547321</v>
      </c>
      <c r="G10" s="37">
        <v>202.44893858142797</v>
      </c>
      <c r="H10" s="37">
        <v>305.26922796724222</v>
      </c>
      <c r="I10" s="37">
        <v>205.52441824691465</v>
      </c>
      <c r="J10" s="37">
        <v>207.08526242938382</v>
      </c>
      <c r="K10" s="37">
        <v>208.66171505367765</v>
      </c>
      <c r="L10" s="37">
        <v>210.25393220421444</v>
      </c>
      <c r="M10" s="37">
        <v>313.15227152625658</v>
      </c>
      <c r="N10" s="37">
        <v>213.48629224151915</v>
      </c>
      <c r="O10" s="37">
        <v>2690.2762273639346</v>
      </c>
      <c r="P10" s="37">
        <v>291.03810688157375</v>
      </c>
      <c r="Q10" s="37">
        <v>293.45408795038946</v>
      </c>
      <c r="R10" s="37">
        <v>397.18442882989336</v>
      </c>
      <c r="S10" s="37">
        <v>298.35877111819229</v>
      </c>
      <c r="T10" s="37">
        <v>300.84795882937419</v>
      </c>
      <c r="U10" s="37">
        <v>303.36203841766797</v>
      </c>
      <c r="V10" s="37">
        <v>305.90125880184462</v>
      </c>
      <c r="W10" s="37">
        <v>409.75607138986311</v>
      </c>
      <c r="X10" s="37">
        <v>311.05613010376175</v>
      </c>
      <c r="Y10" s="37">
        <v>313.67229140479935</v>
      </c>
      <c r="Z10" s="37">
        <v>316.31461431884725</v>
      </c>
    </row>
    <row r="11" spans="1:26" hidden="1" x14ac:dyDescent="0.2">
      <c r="A11" s="178">
        <v>0.03</v>
      </c>
      <c r="B11" s="2"/>
      <c r="C11" s="177"/>
      <c r="D11" s="177"/>
      <c r="E11" s="177"/>
      <c r="F11" s="17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6" x14ac:dyDescent="0.2">
      <c r="A12" s="294"/>
      <c r="C12" s="21"/>
    </row>
    <row r="13" spans="1:26" ht="15.75" x14ac:dyDescent="0.25">
      <c r="A13" s="102" t="s">
        <v>24</v>
      </c>
    </row>
    <row r="14" spans="1:26" ht="15.75" x14ac:dyDescent="0.25">
      <c r="A14" s="176" t="s">
        <v>77</v>
      </c>
      <c r="B14" s="32"/>
      <c r="C14" s="26">
        <v>8024</v>
      </c>
      <c r="D14" s="26">
        <v>8024</v>
      </c>
      <c r="E14" s="26">
        <v>8104.24</v>
      </c>
      <c r="F14" s="26">
        <v>8185.2824000000001</v>
      </c>
      <c r="G14" s="26">
        <v>8267.1352239999997</v>
      </c>
      <c r="H14" s="26">
        <v>8349.8065762400001</v>
      </c>
      <c r="I14" s="26">
        <v>8433.3046420024002</v>
      </c>
      <c r="J14" s="26">
        <v>8517.6376884224246</v>
      </c>
      <c r="K14" s="26">
        <v>8602.8140653066494</v>
      </c>
      <c r="L14" s="26">
        <v>8688.842205959716</v>
      </c>
      <c r="M14" s="26">
        <v>8775.7306280193134</v>
      </c>
      <c r="N14" s="26">
        <v>8863.4879342995064</v>
      </c>
      <c r="O14" s="26">
        <v>8952.1228136425016</v>
      </c>
      <c r="P14" s="26">
        <v>9041.6440417789272</v>
      </c>
      <c r="Q14" s="26">
        <v>9132.0604821967172</v>
      </c>
      <c r="R14" s="26">
        <v>9223.3810870186844</v>
      </c>
      <c r="S14" s="26">
        <v>9315.6148978888705</v>
      </c>
      <c r="T14" s="26">
        <v>9408.7710468677597</v>
      </c>
      <c r="U14" s="26">
        <v>9502.8587573364366</v>
      </c>
      <c r="V14" s="26">
        <v>9597.887344909801</v>
      </c>
      <c r="W14" s="26">
        <v>9693.8662183588985</v>
      </c>
      <c r="X14" s="26">
        <v>9790.8048805424878</v>
      </c>
      <c r="Y14" s="26">
        <v>9888.712929347912</v>
      </c>
      <c r="Z14" s="26">
        <v>9987.6000586413902</v>
      </c>
    </row>
    <row r="15" spans="1:26" ht="15.75" x14ac:dyDescent="0.25">
      <c r="A15" s="176" t="s">
        <v>87</v>
      </c>
      <c r="B15" s="32"/>
      <c r="C15" s="26">
        <v>0</v>
      </c>
      <c r="D15" s="26">
        <v>80.239999999999995</v>
      </c>
      <c r="E15" s="26">
        <v>81.042400000000001</v>
      </c>
      <c r="F15" s="26">
        <v>81.852823999999998</v>
      </c>
      <c r="G15" s="26">
        <v>82.671352240000004</v>
      </c>
      <c r="H15" s="26">
        <v>83.498065762400003</v>
      </c>
      <c r="I15" s="26">
        <v>84.333046420024004</v>
      </c>
      <c r="J15" s="26">
        <v>85.176376884224254</v>
      </c>
      <c r="K15" s="26">
        <v>86.028140653066501</v>
      </c>
      <c r="L15" s="26">
        <v>86.888422059597161</v>
      </c>
      <c r="M15" s="26">
        <v>87.757306280193134</v>
      </c>
      <c r="N15" s="26">
        <v>88.634879342995063</v>
      </c>
      <c r="O15" s="26">
        <v>89.521228136425023</v>
      </c>
      <c r="P15" s="26">
        <v>90.416440417789275</v>
      </c>
      <c r="Q15" s="26">
        <v>91.32060482196718</v>
      </c>
      <c r="R15" s="26">
        <v>92.233810870186844</v>
      </c>
      <c r="S15" s="26">
        <v>93.156148978888709</v>
      </c>
      <c r="T15" s="26">
        <v>94.087710468677599</v>
      </c>
      <c r="U15" s="26">
        <v>95.028587573364362</v>
      </c>
      <c r="V15" s="26">
        <v>95.978873449098018</v>
      </c>
      <c r="W15" s="26">
        <v>96.938662183588988</v>
      </c>
      <c r="X15" s="26">
        <v>97.908048805424883</v>
      </c>
      <c r="Y15" s="26">
        <v>98.88712929347912</v>
      </c>
      <c r="Z15" s="26">
        <v>99.876000586413909</v>
      </c>
    </row>
    <row r="16" spans="1:26" ht="15.75" x14ac:dyDescent="0.25">
      <c r="A16" s="176" t="s">
        <v>25</v>
      </c>
      <c r="B16" s="32"/>
      <c r="C16" s="26">
        <v>8024</v>
      </c>
      <c r="D16" s="26">
        <v>8104.24</v>
      </c>
      <c r="E16" s="26">
        <v>8185.2824000000001</v>
      </c>
      <c r="F16" s="26">
        <v>8267.1352239999997</v>
      </c>
      <c r="G16" s="26">
        <v>8349.8065762400001</v>
      </c>
      <c r="H16" s="26">
        <v>8433.3046420024002</v>
      </c>
      <c r="I16" s="26">
        <v>8517.6376884224246</v>
      </c>
      <c r="J16" s="26">
        <v>8602.8140653066494</v>
      </c>
      <c r="K16" s="26">
        <v>8688.842205959716</v>
      </c>
      <c r="L16" s="26">
        <v>8775.7306280193134</v>
      </c>
      <c r="M16" s="26">
        <v>8863.4879342995064</v>
      </c>
      <c r="N16" s="26">
        <v>8952.1228136425016</v>
      </c>
      <c r="O16" s="26">
        <v>9041.6440417789272</v>
      </c>
      <c r="P16" s="26">
        <v>9132.0604821967172</v>
      </c>
      <c r="Q16" s="26">
        <v>9223.3810870186844</v>
      </c>
      <c r="R16" s="26">
        <v>9315.6148978888705</v>
      </c>
      <c r="S16" s="26">
        <v>9408.7710468677597</v>
      </c>
      <c r="T16" s="26">
        <v>9502.8587573364366</v>
      </c>
      <c r="U16" s="26">
        <v>9597.887344909801</v>
      </c>
      <c r="V16" s="26">
        <v>9693.8662183588985</v>
      </c>
      <c r="W16" s="26">
        <v>9790.8048805424878</v>
      </c>
      <c r="X16" s="26">
        <v>9888.712929347912</v>
      </c>
      <c r="Y16" s="26">
        <v>9987.6000586413902</v>
      </c>
      <c r="Z16" s="26">
        <v>10087.476059227803</v>
      </c>
    </row>
    <row r="18" spans="1:26" ht="15.75" x14ac:dyDescent="0.25">
      <c r="A18" s="101" t="s">
        <v>189</v>
      </c>
      <c r="B18" s="49">
        <v>4738.1427258944714</v>
      </c>
      <c r="C18" s="37">
        <v>2674.6666666666665</v>
      </c>
      <c r="D18" s="37">
        <v>80.239999999999995</v>
      </c>
      <c r="E18" s="37">
        <v>81.042400000000001</v>
      </c>
      <c r="F18" s="37">
        <v>81.852823999999998</v>
      </c>
      <c r="G18" s="37">
        <v>82.671352240000004</v>
      </c>
      <c r="H18" s="37">
        <v>83.498065762400003</v>
      </c>
      <c r="I18" s="37">
        <v>84.333046420024004</v>
      </c>
      <c r="J18" s="37">
        <v>85.176376884224254</v>
      </c>
      <c r="K18" s="37">
        <v>86.028140653066501</v>
      </c>
      <c r="L18" s="37">
        <v>86.888422059597161</v>
      </c>
      <c r="M18" s="37">
        <v>87.757306280193134</v>
      </c>
      <c r="N18" s="37">
        <v>88.634879342995063</v>
      </c>
      <c r="O18" s="37">
        <v>89.521228136425023</v>
      </c>
      <c r="P18" s="37">
        <v>90.416440417789275</v>
      </c>
      <c r="Q18" s="37">
        <v>91.32060482196718</v>
      </c>
      <c r="R18" s="37">
        <v>92.233810870186844</v>
      </c>
      <c r="S18" s="37">
        <v>93.156148978888709</v>
      </c>
      <c r="T18" s="37">
        <v>94.087710468677599</v>
      </c>
      <c r="U18" s="37">
        <v>95.028587573364362</v>
      </c>
      <c r="V18" s="37">
        <v>95.978873449098018</v>
      </c>
      <c r="W18" s="37">
        <v>96.938662183588988</v>
      </c>
      <c r="X18" s="37">
        <v>97.908048805424883</v>
      </c>
      <c r="Y18" s="37">
        <v>98.88712929347912</v>
      </c>
      <c r="Z18" s="37">
        <v>99.876000586413909</v>
      </c>
    </row>
    <row r="19" spans="1:26" ht="15.75" x14ac:dyDescent="0.25">
      <c r="A19" s="101" t="s">
        <v>191</v>
      </c>
      <c r="B19" s="65"/>
      <c r="C19" s="37">
        <v>2674.6666666666665</v>
      </c>
      <c r="D19" s="37">
        <v>2754.9066666666663</v>
      </c>
      <c r="E19" s="37">
        <v>2835.9490666666661</v>
      </c>
      <c r="F19" s="37">
        <v>2917.8018906666662</v>
      </c>
      <c r="G19" s="37">
        <v>3000.4732429066662</v>
      </c>
      <c r="H19" s="37">
        <v>3083.9713086690663</v>
      </c>
      <c r="I19" s="37">
        <v>3168.3043550890902</v>
      </c>
      <c r="J19" s="37">
        <v>3253.4807319733145</v>
      </c>
      <c r="K19" s="37">
        <v>3339.5088726263812</v>
      </c>
      <c r="L19" s="37">
        <v>3426.3972946859785</v>
      </c>
      <c r="M19" s="37">
        <v>3514.1546009661715</v>
      </c>
      <c r="N19" s="37">
        <v>3602.7894803091667</v>
      </c>
      <c r="O19" s="37">
        <v>3692.3107084455919</v>
      </c>
      <c r="P19" s="37">
        <v>3782.727148863381</v>
      </c>
      <c r="Q19" s="37">
        <v>3874.0477536853482</v>
      </c>
      <c r="R19" s="37">
        <v>3966.2815645555352</v>
      </c>
      <c r="S19" s="37">
        <v>4059.4377135344239</v>
      </c>
      <c r="T19" s="37">
        <v>4153.5254240031018</v>
      </c>
      <c r="U19" s="37">
        <v>4248.5540115764661</v>
      </c>
      <c r="V19" s="37">
        <v>4344.5328850255637</v>
      </c>
      <c r="W19" s="37">
        <v>4441.471547209153</v>
      </c>
      <c r="X19" s="37">
        <v>4539.3795960145781</v>
      </c>
      <c r="Y19" s="37">
        <v>4638.2667253080572</v>
      </c>
      <c r="Z19" s="37">
        <v>4738.1427258944714</v>
      </c>
    </row>
    <row r="45" spans="6:6" x14ac:dyDescent="0.2">
      <c r="F45" s="34"/>
    </row>
    <row r="46" spans="6:6" x14ac:dyDescent="0.2">
      <c r="F46" s="34"/>
    </row>
    <row r="47" spans="6:6" x14ac:dyDescent="0.2">
      <c r="F47" s="34"/>
    </row>
    <row r="58" spans="2:3" x14ac:dyDescent="0.2">
      <c r="B58" s="2"/>
      <c r="C58" s="33"/>
    </row>
    <row r="59" spans="2:3" x14ac:dyDescent="0.2">
      <c r="B59" s="2"/>
      <c r="C59" s="33"/>
    </row>
    <row r="60" spans="2:3" x14ac:dyDescent="0.2">
      <c r="B60" s="2"/>
      <c r="C60" s="33"/>
    </row>
    <row r="61" spans="2:3" x14ac:dyDescent="0.2">
      <c r="B61" s="2"/>
    </row>
    <row r="62" spans="2:3" x14ac:dyDescent="0.2">
      <c r="B62" s="2"/>
    </row>
    <row r="63" spans="2:3" x14ac:dyDescent="0.2">
      <c r="B63" s="2"/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  <colBreaks count="1" manualBreakCount="1">
    <brk id="14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zoomScaleNormal="100" zoomScaleSheetLayoutView="100" workbookViewId="0">
      <pane xSplit="1" ySplit="6" topLeftCell="B7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9.5546875" defaultRowHeight="15.75" x14ac:dyDescent="0.25"/>
  <cols>
    <col min="1" max="1" width="11.33203125" style="142" customWidth="1"/>
    <col min="2" max="2" width="12.6640625" style="142" bestFit="1" customWidth="1"/>
    <col min="3" max="3" width="8.109375" style="142" customWidth="1"/>
    <col min="4" max="4" width="5.88671875" style="142" bestFit="1" customWidth="1"/>
    <col min="5" max="5" width="7.33203125" style="142" customWidth="1"/>
    <col min="6" max="6" width="8" style="142" customWidth="1"/>
    <col min="7" max="7" width="10.109375" style="142" bestFit="1" customWidth="1"/>
    <col min="8" max="8" width="10.5546875" style="142" bestFit="1" customWidth="1"/>
    <col min="9" max="9" width="8.5546875" style="142" bestFit="1" customWidth="1"/>
    <col min="10" max="10" width="8.88671875" style="142" customWidth="1"/>
    <col min="11" max="11" width="9.33203125" style="142" customWidth="1"/>
    <col min="12" max="12" width="10.33203125" style="142" customWidth="1"/>
    <col min="13" max="13" width="11.5546875" style="142" customWidth="1"/>
    <col min="14" max="16384" width="9.5546875" style="142"/>
  </cols>
  <sheetData>
    <row r="1" spans="1:13" x14ac:dyDescent="0.25">
      <c r="A1" s="53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 t="s">
        <v>280</v>
      </c>
    </row>
    <row r="2" spans="1:13" x14ac:dyDescent="0.25">
      <c r="A2" s="166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68" t="s">
        <v>41</v>
      </c>
    </row>
    <row r="3" spans="1:13" ht="21" x14ac:dyDescent="0.35">
      <c r="A3" s="333" t="s">
        <v>151</v>
      </c>
      <c r="B3" s="336" t="s">
        <v>152</v>
      </c>
      <c r="C3" s="337"/>
      <c r="D3" s="337"/>
      <c r="E3" s="337"/>
      <c r="F3" s="337"/>
      <c r="G3" s="337"/>
      <c r="H3" s="338"/>
      <c r="I3" s="336" t="s">
        <v>153</v>
      </c>
      <c r="J3" s="337"/>
      <c r="K3" s="337"/>
      <c r="L3" s="337"/>
      <c r="M3" s="338"/>
    </row>
    <row r="4" spans="1:13" ht="18.75" x14ac:dyDescent="0.3">
      <c r="A4" s="334"/>
      <c r="B4" s="339" t="s">
        <v>154</v>
      </c>
      <c r="C4" s="340"/>
      <c r="D4" s="340"/>
      <c r="E4" s="340"/>
      <c r="F4" s="340"/>
      <c r="G4" s="340"/>
      <c r="H4" s="341"/>
      <c r="I4" s="339" t="s">
        <v>155</v>
      </c>
      <c r="J4" s="340"/>
      <c r="K4" s="340"/>
      <c r="L4" s="340"/>
      <c r="M4" s="341"/>
    </row>
    <row r="5" spans="1:13" ht="47.25" customHeight="1" x14ac:dyDescent="0.25">
      <c r="A5" s="335"/>
      <c r="B5" s="170" t="s">
        <v>184</v>
      </c>
      <c r="C5" s="327" t="s">
        <v>156</v>
      </c>
      <c r="D5" s="327" t="s">
        <v>157</v>
      </c>
      <c r="E5" s="170" t="s">
        <v>158</v>
      </c>
      <c r="F5" s="170" t="s">
        <v>159</v>
      </c>
      <c r="G5" s="170" t="s">
        <v>160</v>
      </c>
      <c r="H5" s="167" t="s">
        <v>161</v>
      </c>
      <c r="I5" s="169" t="s">
        <v>162</v>
      </c>
      <c r="J5" s="170" t="s">
        <v>163</v>
      </c>
      <c r="K5" s="170" t="s">
        <v>164</v>
      </c>
      <c r="L5" s="185" t="s">
        <v>198</v>
      </c>
      <c r="M5" s="170" t="s">
        <v>165</v>
      </c>
    </row>
    <row r="6" spans="1:13" ht="15" customHeight="1" x14ac:dyDescent="0.25">
      <c r="A6" s="272" t="s">
        <v>166</v>
      </c>
      <c r="B6" s="272"/>
      <c r="C6" s="272"/>
      <c r="D6" s="272"/>
      <c r="E6" s="272"/>
      <c r="F6" s="144">
        <v>8024</v>
      </c>
      <c r="G6" s="165">
        <v>825.46500000000003</v>
      </c>
      <c r="H6" s="144">
        <v>3577812.9495000006</v>
      </c>
      <c r="I6" s="145"/>
      <c r="J6" s="165">
        <v>283.83199999999999</v>
      </c>
      <c r="K6" s="144">
        <v>1230213.0376000004</v>
      </c>
      <c r="L6" s="145"/>
      <c r="M6" s="179">
        <v>14418346.440000001</v>
      </c>
    </row>
    <row r="7" spans="1:13" ht="15" customHeight="1" x14ac:dyDescent="0.25">
      <c r="A7" s="146"/>
      <c r="B7" s="147" t="s">
        <v>281</v>
      </c>
      <c r="C7" s="147">
        <v>125</v>
      </c>
      <c r="D7" s="147">
        <v>0</v>
      </c>
      <c r="E7" s="147">
        <v>125</v>
      </c>
      <c r="F7" s="143">
        <v>865</v>
      </c>
      <c r="G7" s="157">
        <v>108.125</v>
      </c>
      <c r="H7" s="143">
        <v>468646.1875</v>
      </c>
      <c r="I7" s="148">
        <v>32</v>
      </c>
      <c r="J7" s="157">
        <v>27.68</v>
      </c>
      <c r="K7" s="143">
        <v>119973.424</v>
      </c>
      <c r="L7" s="149">
        <v>1720</v>
      </c>
      <c r="M7" s="151">
        <v>1487800</v>
      </c>
    </row>
    <row r="8" spans="1:13" ht="15" customHeight="1" x14ac:dyDescent="0.25">
      <c r="A8" s="147"/>
      <c r="B8" s="147" t="s">
        <v>281</v>
      </c>
      <c r="C8" s="147">
        <v>250</v>
      </c>
      <c r="D8" s="147">
        <v>0</v>
      </c>
      <c r="E8" s="147">
        <v>250</v>
      </c>
      <c r="F8" s="143">
        <v>2</v>
      </c>
      <c r="G8" s="157">
        <v>0.5</v>
      </c>
      <c r="H8" s="143">
        <v>2167.15</v>
      </c>
      <c r="I8" s="148">
        <v>64</v>
      </c>
      <c r="J8" s="157">
        <v>0.128</v>
      </c>
      <c r="K8" s="143">
        <v>554.79040000000009</v>
      </c>
      <c r="L8" s="149">
        <v>2241.56</v>
      </c>
      <c r="M8" s="151">
        <v>4483.12</v>
      </c>
    </row>
    <row r="9" spans="1:13" ht="15" customHeight="1" x14ac:dyDescent="0.25">
      <c r="A9" s="147"/>
      <c r="B9" s="147" t="s">
        <v>281</v>
      </c>
      <c r="C9" s="147">
        <v>400</v>
      </c>
      <c r="D9" s="147">
        <v>0</v>
      </c>
      <c r="E9" s="147">
        <v>400</v>
      </c>
      <c r="F9" s="143">
        <v>4</v>
      </c>
      <c r="G9" s="157">
        <v>1.6</v>
      </c>
      <c r="H9" s="143">
        <v>6934.880000000001</v>
      </c>
      <c r="I9" s="148">
        <v>100</v>
      </c>
      <c r="J9" s="157">
        <v>0.4</v>
      </c>
      <c r="K9" s="143">
        <v>1733.7200000000003</v>
      </c>
      <c r="L9" s="149">
        <v>2824</v>
      </c>
      <c r="M9" s="151">
        <v>11296</v>
      </c>
    </row>
    <row r="10" spans="1:13" ht="15" customHeight="1" x14ac:dyDescent="0.25">
      <c r="A10" s="147"/>
      <c r="B10" s="147" t="s">
        <v>281</v>
      </c>
      <c r="C10" s="147">
        <v>80</v>
      </c>
      <c r="D10" s="147">
        <v>0</v>
      </c>
      <c r="E10" s="147">
        <v>80</v>
      </c>
      <c r="F10" s="143">
        <v>31</v>
      </c>
      <c r="G10" s="157">
        <v>2.48</v>
      </c>
      <c r="H10" s="143">
        <v>10749.064</v>
      </c>
      <c r="I10" s="148">
        <v>24</v>
      </c>
      <c r="J10" s="157">
        <v>0.74399999999999999</v>
      </c>
      <c r="K10" s="143">
        <v>3224.7192</v>
      </c>
      <c r="L10" s="149">
        <v>1632</v>
      </c>
      <c r="M10" s="151">
        <v>50592</v>
      </c>
    </row>
    <row r="11" spans="1:13" ht="15" customHeight="1" x14ac:dyDescent="0.25">
      <c r="A11" s="147"/>
      <c r="B11" s="147" t="s">
        <v>282</v>
      </c>
      <c r="C11" s="147">
        <v>160</v>
      </c>
      <c r="D11" s="147">
        <v>0</v>
      </c>
      <c r="E11" s="147">
        <v>160</v>
      </c>
      <c r="F11" s="143">
        <v>76</v>
      </c>
      <c r="G11" s="157">
        <v>12.16</v>
      </c>
      <c r="H11" s="143">
        <v>52705.088000000003</v>
      </c>
      <c r="I11" s="148">
        <v>24</v>
      </c>
      <c r="J11" s="157">
        <v>1.8240000000000001</v>
      </c>
      <c r="K11" s="143">
        <v>7905.7632000000003</v>
      </c>
      <c r="L11" s="149">
        <v>1632</v>
      </c>
      <c r="M11" s="151">
        <v>124032</v>
      </c>
    </row>
    <row r="12" spans="1:13" ht="15" customHeight="1" x14ac:dyDescent="0.25">
      <c r="A12" s="147"/>
      <c r="B12" s="147" t="s">
        <v>282</v>
      </c>
      <c r="C12" s="147">
        <v>250</v>
      </c>
      <c r="D12" s="147">
        <v>0</v>
      </c>
      <c r="E12" s="147">
        <v>250</v>
      </c>
      <c r="F12" s="143">
        <v>62</v>
      </c>
      <c r="G12" s="157">
        <v>15.5</v>
      </c>
      <c r="H12" s="143">
        <v>67181.650000000009</v>
      </c>
      <c r="I12" s="148">
        <v>24</v>
      </c>
      <c r="J12" s="157">
        <v>1.488</v>
      </c>
      <c r="K12" s="143">
        <v>6449.4384</v>
      </c>
      <c r="L12" s="149">
        <v>1632</v>
      </c>
      <c r="M12" s="151">
        <v>101184</v>
      </c>
    </row>
    <row r="13" spans="1:13" ht="15" customHeight="1" x14ac:dyDescent="0.25">
      <c r="A13" s="147"/>
      <c r="B13" s="147" t="s">
        <v>283</v>
      </c>
      <c r="C13" s="147">
        <v>150</v>
      </c>
      <c r="D13" s="147">
        <v>0</v>
      </c>
      <c r="E13" s="147">
        <v>150</v>
      </c>
      <c r="F13" s="143">
        <v>147</v>
      </c>
      <c r="G13" s="157">
        <v>22.05</v>
      </c>
      <c r="H13" s="143">
        <v>95571.315000000002</v>
      </c>
      <c r="I13" s="148">
        <v>64</v>
      </c>
      <c r="J13" s="157">
        <v>9.4079999999999995</v>
      </c>
      <c r="K13" s="143">
        <v>40777.094400000002</v>
      </c>
      <c r="L13" s="149">
        <v>2241.56</v>
      </c>
      <c r="M13" s="151">
        <v>329509.32</v>
      </c>
    </row>
    <row r="14" spans="1:13" ht="15" customHeight="1" x14ac:dyDescent="0.25">
      <c r="A14" s="147"/>
      <c r="B14" s="147" t="s">
        <v>283</v>
      </c>
      <c r="C14" s="147">
        <v>250</v>
      </c>
      <c r="D14" s="147">
        <v>0</v>
      </c>
      <c r="E14" s="147">
        <v>250</v>
      </c>
      <c r="F14" s="143">
        <v>31</v>
      </c>
      <c r="G14" s="157">
        <v>7.75</v>
      </c>
      <c r="H14" s="143">
        <v>33590.825000000004</v>
      </c>
      <c r="I14" s="148">
        <v>64</v>
      </c>
      <c r="J14" s="157">
        <v>1.984</v>
      </c>
      <c r="K14" s="143">
        <v>8599.2512000000006</v>
      </c>
      <c r="L14" s="149">
        <v>2241.56</v>
      </c>
      <c r="M14" s="151">
        <v>69488.36</v>
      </c>
    </row>
    <row r="15" spans="1:13" ht="15" customHeight="1" x14ac:dyDescent="0.25">
      <c r="A15" s="147"/>
      <c r="B15" s="147" t="s">
        <v>283</v>
      </c>
      <c r="C15" s="147">
        <v>400</v>
      </c>
      <c r="D15" s="147">
        <v>0</v>
      </c>
      <c r="E15" s="147">
        <v>400</v>
      </c>
      <c r="F15" s="143">
        <v>166</v>
      </c>
      <c r="G15" s="157">
        <v>66.400000000000006</v>
      </c>
      <c r="H15" s="143">
        <v>287797.52</v>
      </c>
      <c r="I15" s="148">
        <v>140</v>
      </c>
      <c r="J15" s="157">
        <v>23.24</v>
      </c>
      <c r="K15" s="143">
        <v>100729.132</v>
      </c>
      <c r="L15" s="149">
        <v>3184</v>
      </c>
      <c r="M15" s="151">
        <v>528544</v>
      </c>
    </row>
    <row r="16" spans="1:13" ht="15" customHeight="1" x14ac:dyDescent="0.25">
      <c r="A16" s="147"/>
      <c r="B16" s="147" t="s">
        <v>271</v>
      </c>
      <c r="C16" s="147">
        <v>70</v>
      </c>
      <c r="D16" s="147">
        <v>0</v>
      </c>
      <c r="E16" s="147">
        <v>70</v>
      </c>
      <c r="F16" s="143">
        <v>5700</v>
      </c>
      <c r="G16" s="157">
        <v>399</v>
      </c>
      <c r="H16" s="143">
        <v>1729385.7000000002</v>
      </c>
      <c r="I16" s="148">
        <v>24</v>
      </c>
      <c r="J16" s="157">
        <v>136.80000000000001</v>
      </c>
      <c r="K16" s="143">
        <v>592932.24000000011</v>
      </c>
      <c r="L16" s="149">
        <v>1632</v>
      </c>
      <c r="M16" s="151">
        <v>9302400</v>
      </c>
    </row>
    <row r="17" spans="1:13" ht="15" customHeight="1" x14ac:dyDescent="0.25">
      <c r="A17" s="147"/>
      <c r="B17" s="147" t="s">
        <v>271</v>
      </c>
      <c r="C17" s="147">
        <v>100</v>
      </c>
      <c r="D17" s="147">
        <v>0</v>
      </c>
      <c r="E17" s="147">
        <v>100</v>
      </c>
      <c r="F17" s="143">
        <v>4</v>
      </c>
      <c r="G17" s="157">
        <v>0.4</v>
      </c>
      <c r="H17" s="143">
        <v>1733.7200000000003</v>
      </c>
      <c r="I17" s="148">
        <v>32</v>
      </c>
      <c r="J17" s="157">
        <v>0.128</v>
      </c>
      <c r="K17" s="143">
        <v>554.79040000000009</v>
      </c>
      <c r="L17" s="149">
        <v>1720</v>
      </c>
      <c r="M17" s="151">
        <v>6880</v>
      </c>
    </row>
    <row r="18" spans="1:13" ht="15" customHeight="1" x14ac:dyDescent="0.25">
      <c r="A18" s="147"/>
      <c r="B18" s="147" t="s">
        <v>271</v>
      </c>
      <c r="C18" s="147">
        <v>150</v>
      </c>
      <c r="D18" s="147">
        <v>0</v>
      </c>
      <c r="E18" s="147">
        <v>150</v>
      </c>
      <c r="F18" s="143">
        <v>119</v>
      </c>
      <c r="G18" s="157">
        <v>17.850000000000001</v>
      </c>
      <c r="H18" s="143">
        <v>77367.255000000005</v>
      </c>
      <c r="I18" s="148">
        <v>64</v>
      </c>
      <c r="J18" s="157">
        <v>7.6159999999999997</v>
      </c>
      <c r="K18" s="143">
        <v>33010.0288</v>
      </c>
      <c r="L18" s="149">
        <v>2241.56</v>
      </c>
      <c r="M18" s="151">
        <v>266745.64</v>
      </c>
    </row>
    <row r="19" spans="1:13" ht="15" customHeight="1" x14ac:dyDescent="0.25">
      <c r="A19" s="147"/>
      <c r="B19" s="147" t="s">
        <v>271</v>
      </c>
      <c r="C19" s="147">
        <v>250</v>
      </c>
      <c r="D19" s="147">
        <v>0</v>
      </c>
      <c r="E19" s="147">
        <v>250</v>
      </c>
      <c r="F19" s="143">
        <v>561</v>
      </c>
      <c r="G19" s="157">
        <v>140.25</v>
      </c>
      <c r="H19" s="143">
        <v>607885.57500000007</v>
      </c>
      <c r="I19" s="148">
        <v>100</v>
      </c>
      <c r="J19" s="157">
        <v>56.1</v>
      </c>
      <c r="K19" s="143">
        <v>243154.23</v>
      </c>
      <c r="L19" s="149">
        <v>2824</v>
      </c>
      <c r="M19" s="151">
        <v>1584264</v>
      </c>
    </row>
    <row r="20" spans="1:13" ht="15" customHeight="1" x14ac:dyDescent="0.25">
      <c r="A20" s="147"/>
      <c r="B20" s="147" t="s">
        <v>271</v>
      </c>
      <c r="C20" s="147">
        <v>400</v>
      </c>
      <c r="D20" s="147">
        <v>0</v>
      </c>
      <c r="E20" s="147">
        <v>400</v>
      </c>
      <c r="F20" s="143">
        <v>53</v>
      </c>
      <c r="G20" s="157">
        <v>21.2</v>
      </c>
      <c r="H20" s="143">
        <v>91887.16</v>
      </c>
      <c r="I20" s="148">
        <v>140</v>
      </c>
      <c r="J20" s="157">
        <v>7.42</v>
      </c>
      <c r="K20" s="143">
        <v>32160.506000000001</v>
      </c>
      <c r="L20" s="149">
        <v>3184</v>
      </c>
      <c r="M20" s="151">
        <v>168752</v>
      </c>
    </row>
    <row r="21" spans="1:13" ht="15" customHeight="1" x14ac:dyDescent="0.25">
      <c r="A21" s="147"/>
      <c r="B21" s="147" t="s">
        <v>284</v>
      </c>
      <c r="C21" s="147">
        <v>60</v>
      </c>
      <c r="D21" s="147">
        <v>0</v>
      </c>
      <c r="E21" s="147">
        <v>60</v>
      </c>
      <c r="F21" s="143">
        <v>16</v>
      </c>
      <c r="G21" s="157">
        <v>0.96</v>
      </c>
      <c r="H21" s="143">
        <v>4160.9279999999999</v>
      </c>
      <c r="I21" s="148">
        <v>60</v>
      </c>
      <c r="J21" s="157">
        <v>0.96</v>
      </c>
      <c r="K21" s="143">
        <v>4160.9279999999999</v>
      </c>
      <c r="L21" s="149">
        <v>2160</v>
      </c>
      <c r="M21" s="151">
        <v>34560</v>
      </c>
    </row>
    <row r="22" spans="1:13" ht="15" customHeight="1" x14ac:dyDescent="0.25">
      <c r="A22" s="147"/>
      <c r="B22" s="147" t="s">
        <v>284</v>
      </c>
      <c r="C22" s="147">
        <v>140</v>
      </c>
      <c r="D22" s="147">
        <v>0</v>
      </c>
      <c r="E22" s="147">
        <v>140</v>
      </c>
      <c r="F22" s="143">
        <v>18</v>
      </c>
      <c r="G22" s="157">
        <v>2.52</v>
      </c>
      <c r="H22" s="143">
        <v>10922.436</v>
      </c>
      <c r="I22" s="148">
        <v>140</v>
      </c>
      <c r="J22" s="157">
        <v>2.52</v>
      </c>
      <c r="K22" s="143">
        <v>10922.436</v>
      </c>
      <c r="L22" s="149">
        <v>3184</v>
      </c>
      <c r="M22" s="151">
        <v>57312</v>
      </c>
    </row>
    <row r="23" spans="1:13" ht="15" customHeight="1" x14ac:dyDescent="0.25">
      <c r="A23" s="147"/>
      <c r="B23" s="147" t="s">
        <v>285</v>
      </c>
      <c r="C23" s="147">
        <v>20</v>
      </c>
      <c r="D23" s="147">
        <v>0</v>
      </c>
      <c r="E23" s="147">
        <v>20</v>
      </c>
      <c r="F23" s="143">
        <v>2</v>
      </c>
      <c r="G23" s="157">
        <v>0.04</v>
      </c>
      <c r="H23" s="143">
        <v>173.37200000000001</v>
      </c>
      <c r="I23" s="148">
        <v>24</v>
      </c>
      <c r="J23" s="157">
        <v>4.8000000000000001E-2</v>
      </c>
      <c r="K23" s="143">
        <v>208.04640000000001</v>
      </c>
      <c r="L23" s="149">
        <v>1632</v>
      </c>
      <c r="M23" s="151">
        <v>3264</v>
      </c>
    </row>
    <row r="24" spans="1:13" ht="15" customHeight="1" x14ac:dyDescent="0.25">
      <c r="A24" s="147"/>
      <c r="B24" s="147" t="s">
        <v>285</v>
      </c>
      <c r="C24" s="147">
        <v>40</v>
      </c>
      <c r="D24" s="147">
        <v>0</v>
      </c>
      <c r="E24" s="147">
        <v>40</v>
      </c>
      <c r="F24" s="143">
        <v>167</v>
      </c>
      <c r="G24" s="157">
        <v>6.68</v>
      </c>
      <c r="H24" s="143">
        <v>28953.124</v>
      </c>
      <c r="I24" s="148">
        <v>32</v>
      </c>
      <c r="J24" s="157">
        <v>5.3440000000000003</v>
      </c>
      <c r="K24" s="143">
        <v>23162.499200000002</v>
      </c>
      <c r="L24" s="149">
        <v>1720</v>
      </c>
      <c r="M24" s="151">
        <v>287240</v>
      </c>
    </row>
    <row r="25" spans="1:13" ht="15" customHeight="1" x14ac:dyDescent="0.25">
      <c r="A25" s="330" t="s">
        <v>167</v>
      </c>
      <c r="B25" s="331"/>
      <c r="C25" s="331"/>
      <c r="D25" s="331"/>
      <c r="E25" s="332"/>
      <c r="F25" s="158">
        <v>8024</v>
      </c>
      <c r="G25" s="182">
        <v>825.46500000000003</v>
      </c>
      <c r="H25" s="158">
        <v>3577812.9495000006</v>
      </c>
      <c r="I25" s="159"/>
      <c r="J25" s="182">
        <v>283.83199999999999</v>
      </c>
      <c r="K25" s="158">
        <v>1230213.0376000004</v>
      </c>
      <c r="L25" s="159"/>
      <c r="M25" s="160">
        <v>14418346.440000001</v>
      </c>
    </row>
    <row r="26" spans="1:13" ht="15" customHeight="1" x14ac:dyDescent="0.25">
      <c r="A26" s="152" t="s">
        <v>168</v>
      </c>
      <c r="B26" s="153"/>
      <c r="C26" s="153"/>
      <c r="D26" s="153"/>
      <c r="E26" s="153"/>
      <c r="F26" s="153"/>
      <c r="G26" s="154"/>
      <c r="H26" s="161">
        <v>445.88895183200407</v>
      </c>
      <c r="I26" s="153"/>
      <c r="J26" s="154"/>
      <c r="K26" s="163">
        <v>153.31667966101699</v>
      </c>
      <c r="L26" s="268"/>
      <c r="M26" s="150"/>
    </row>
    <row r="27" spans="1:13" s="313" customFormat="1" ht="15" customHeight="1" x14ac:dyDescent="0.25">
      <c r="A27" s="152" t="s">
        <v>34</v>
      </c>
      <c r="B27" s="155"/>
      <c r="C27" s="155"/>
      <c r="D27" s="155"/>
      <c r="E27" s="309"/>
      <c r="F27" s="309"/>
      <c r="G27" s="309"/>
      <c r="H27" s="310">
        <v>0</v>
      </c>
      <c r="I27" s="309"/>
      <c r="J27" s="309"/>
      <c r="K27" s="311">
        <v>1796.902597208375</v>
      </c>
      <c r="L27" s="312"/>
      <c r="M27" s="312"/>
    </row>
    <row r="28" spans="1:13" ht="15" customHeight="1" x14ac:dyDescent="0.25">
      <c r="A28" s="152" t="s">
        <v>169</v>
      </c>
      <c r="B28" s="155"/>
      <c r="C28" s="155"/>
      <c r="D28" s="155"/>
      <c r="E28" s="156"/>
      <c r="F28" s="153"/>
      <c r="G28" s="35"/>
      <c r="H28" s="162">
        <v>124.42977089823904</v>
      </c>
      <c r="I28" s="156"/>
      <c r="J28" s="156"/>
      <c r="K28" s="162">
        <v>42.7845526262034</v>
      </c>
    </row>
    <row r="29" spans="1:13" ht="15" customHeight="1" x14ac:dyDescent="0.25">
      <c r="A29" s="342" t="s">
        <v>277</v>
      </c>
      <c r="B29" s="343"/>
      <c r="C29" s="343"/>
      <c r="D29" s="343"/>
      <c r="E29" s="343"/>
      <c r="F29" s="344"/>
      <c r="G29" s="325">
        <v>0.27905999999999997</v>
      </c>
    </row>
    <row r="30" spans="1:13" ht="15" customHeight="1" x14ac:dyDescent="0.25">
      <c r="A30" s="342" t="s">
        <v>276</v>
      </c>
      <c r="B30" s="343"/>
      <c r="C30" s="343"/>
      <c r="D30" s="343"/>
      <c r="E30" s="343"/>
      <c r="F30" s="344"/>
      <c r="G30" s="325">
        <v>0.41171437002065503</v>
      </c>
    </row>
    <row r="31" spans="1:13" ht="15" customHeight="1" x14ac:dyDescent="0.25">
      <c r="A31" s="180" t="s">
        <v>192</v>
      </c>
      <c r="B31" s="181"/>
      <c r="C31" s="181"/>
      <c r="D31" s="181"/>
      <c r="E31" s="328">
        <v>4334.3</v>
      </c>
      <c r="F31" s="329"/>
    </row>
  </sheetData>
  <mergeCells count="9">
    <mergeCell ref="E31:F31"/>
    <mergeCell ref="A25:E25"/>
    <mergeCell ref="A3:A5"/>
    <mergeCell ref="B3:H3"/>
    <mergeCell ref="I3:M3"/>
    <mergeCell ref="I4:M4"/>
    <mergeCell ref="B4:H4"/>
    <mergeCell ref="A30:F30"/>
    <mergeCell ref="A29:F29"/>
  </mergeCells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view="pageBreakPreview" zoomScaleSheetLayoutView="100" workbookViewId="0">
      <pane xSplit="1" ySplit="2" topLeftCell="B3" activePane="bottomRight" state="frozen"/>
      <selection activeCell="C12" sqref="C12"/>
      <selection pane="topRight" activeCell="C12" sqref="C12"/>
      <selection pane="bottomLeft" activeCell="C12" sqref="C12"/>
      <selection pane="bottomRight" activeCell="F20" sqref="F20"/>
    </sheetView>
  </sheetViews>
  <sheetFormatPr defaultColWidth="8.5546875" defaultRowHeight="15" x14ac:dyDescent="0.2"/>
  <cols>
    <col min="1" max="1" width="26.33203125" customWidth="1"/>
    <col min="2" max="2" width="8.5546875" style="277" customWidth="1"/>
    <col min="3" max="3" width="13.88671875" customWidth="1"/>
    <col min="4" max="4" width="14.33203125" customWidth="1"/>
    <col min="6" max="6" width="19.33203125" bestFit="1" customWidth="1"/>
    <col min="7" max="7" width="2.33203125" bestFit="1" customWidth="1"/>
    <col min="8" max="8" width="2.33203125" customWidth="1"/>
    <col min="9" max="9" width="11.33203125" bestFit="1" customWidth="1"/>
  </cols>
  <sheetData>
    <row r="1" spans="1:4" ht="21.75" customHeight="1" x14ac:dyDescent="0.25">
      <c r="A1" s="53" t="s">
        <v>112</v>
      </c>
      <c r="B1" s="273"/>
      <c r="C1" s="54"/>
      <c r="D1" s="55" t="s">
        <v>280</v>
      </c>
    </row>
    <row r="2" spans="1:4" ht="21.75" customHeight="1" x14ac:dyDescent="0.25">
      <c r="A2" s="56"/>
      <c r="B2" s="274"/>
      <c r="C2" s="103"/>
      <c r="D2" s="58" t="s">
        <v>41</v>
      </c>
    </row>
    <row r="3" spans="1:4" ht="19.5" customHeight="1" x14ac:dyDescent="0.2">
      <c r="A3" s="107"/>
      <c r="B3" s="108" t="s">
        <v>113</v>
      </c>
      <c r="C3" s="108" t="s">
        <v>42</v>
      </c>
      <c r="D3" s="108" t="s">
        <v>115</v>
      </c>
    </row>
    <row r="4" spans="1:4" ht="19.5" customHeight="1" x14ac:dyDescent="0.25">
      <c r="A4" s="296" t="s">
        <v>185</v>
      </c>
      <c r="B4" s="314">
        <v>5</v>
      </c>
      <c r="C4" s="297">
        <v>644</v>
      </c>
      <c r="D4" s="298">
        <v>3220</v>
      </c>
    </row>
    <row r="5" spans="1:4" ht="24.75" customHeight="1" x14ac:dyDescent="0.25">
      <c r="A5" s="299" t="s">
        <v>262</v>
      </c>
      <c r="B5" s="315">
        <v>1</v>
      </c>
      <c r="C5" s="300">
        <v>43680</v>
      </c>
      <c r="D5" s="298">
        <v>43680</v>
      </c>
    </row>
    <row r="6" spans="1:4" ht="24.75" customHeight="1" x14ac:dyDescent="0.25">
      <c r="A6" s="299" t="s">
        <v>96</v>
      </c>
      <c r="B6" s="315">
        <v>6</v>
      </c>
      <c r="C6" s="301">
        <v>1073</v>
      </c>
      <c r="D6" s="298">
        <v>6438</v>
      </c>
    </row>
    <row r="7" spans="1:4" ht="24.75" customHeight="1" x14ac:dyDescent="0.25">
      <c r="A7" s="299" t="s">
        <v>93</v>
      </c>
      <c r="B7" s="315">
        <v>8</v>
      </c>
      <c r="C7" s="301">
        <v>3103</v>
      </c>
      <c r="D7" s="298">
        <v>24824</v>
      </c>
    </row>
    <row r="8" spans="1:4" ht="24.75" customHeight="1" x14ac:dyDescent="0.25">
      <c r="A8" s="299" t="s">
        <v>92</v>
      </c>
      <c r="B8" s="315">
        <v>1</v>
      </c>
      <c r="C8" s="301">
        <v>2800</v>
      </c>
      <c r="D8" s="298">
        <v>2800</v>
      </c>
    </row>
    <row r="9" spans="1:4" ht="24.75" customHeight="1" x14ac:dyDescent="0.25">
      <c r="A9" s="299" t="s">
        <v>260</v>
      </c>
      <c r="B9" s="315">
        <v>1</v>
      </c>
      <c r="C9" s="301">
        <v>14000</v>
      </c>
      <c r="D9" s="298">
        <v>14000</v>
      </c>
    </row>
    <row r="10" spans="1:4" ht="24.75" customHeight="1" x14ac:dyDescent="0.25">
      <c r="A10" s="299" t="s">
        <v>94</v>
      </c>
      <c r="B10" s="315">
        <v>6</v>
      </c>
      <c r="C10" s="301">
        <v>542</v>
      </c>
      <c r="D10" s="298">
        <v>3252</v>
      </c>
    </row>
    <row r="11" spans="1:4" ht="24.75" customHeight="1" x14ac:dyDescent="0.25">
      <c r="A11" s="299" t="s">
        <v>95</v>
      </c>
      <c r="B11" s="315">
        <v>6</v>
      </c>
      <c r="C11" s="301">
        <v>21</v>
      </c>
      <c r="D11" s="298">
        <v>126</v>
      </c>
    </row>
    <row r="12" spans="1:4" ht="24.75" customHeight="1" x14ac:dyDescent="0.25">
      <c r="A12" s="104"/>
      <c r="B12" s="275"/>
      <c r="C12" s="105"/>
      <c r="D12" s="105"/>
    </row>
    <row r="13" spans="1:4" ht="24.75" customHeight="1" x14ac:dyDescent="0.25">
      <c r="A13" s="104"/>
      <c r="B13" s="275"/>
      <c r="C13" s="105"/>
      <c r="D13" s="105"/>
    </row>
    <row r="14" spans="1:4" ht="24.75" customHeight="1" x14ac:dyDescent="0.25">
      <c r="A14" s="104"/>
      <c r="B14" s="275"/>
      <c r="C14" s="105"/>
      <c r="D14" s="105"/>
    </row>
    <row r="15" spans="1:4" ht="24.75" customHeight="1" x14ac:dyDescent="0.25">
      <c r="A15" s="104"/>
      <c r="B15" s="275"/>
      <c r="C15" s="105"/>
      <c r="D15" s="105"/>
    </row>
    <row r="16" spans="1:4" ht="24.75" customHeight="1" x14ac:dyDescent="0.25">
      <c r="A16" s="104"/>
      <c r="B16" s="275"/>
      <c r="C16" s="105"/>
      <c r="D16" s="105"/>
    </row>
    <row r="17" spans="1:4" ht="24.75" customHeight="1" x14ac:dyDescent="0.25">
      <c r="A17" s="104"/>
      <c r="B17" s="275"/>
      <c r="C17" s="105"/>
      <c r="D17" s="105"/>
    </row>
    <row r="18" spans="1:4" ht="24.75" customHeight="1" x14ac:dyDescent="0.25">
      <c r="A18" s="109" t="s">
        <v>0</v>
      </c>
      <c r="B18" s="276" t="s">
        <v>15</v>
      </c>
      <c r="C18" s="110"/>
      <c r="D18" s="111">
        <v>98340</v>
      </c>
    </row>
    <row r="19" spans="1:4" ht="24.75" customHeight="1" x14ac:dyDescent="0.2"/>
    <row r="20" spans="1:4" ht="24.75" customHeight="1" x14ac:dyDescent="0.2"/>
    <row r="21" spans="1:4" ht="24.75" customHeight="1" x14ac:dyDescent="0.2"/>
  </sheetData>
  <phoneticPr fontId="43" type="noConversion"/>
  <pageMargins left="1.1811023622047201" right="0.78740157480314998" top="1.9685039370078701" bottom="1.1811023622047201" header="1.5748031496063" footer="0.31496062992126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6"/>
  <sheetViews>
    <sheetView view="pageBreakPreview" zoomScale="85" zoomScaleSheetLayoutView="85" workbookViewId="0">
      <pane xSplit="3" ySplit="3" topLeftCell="D4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8.5546875" defaultRowHeight="15" x14ac:dyDescent="0.2"/>
  <cols>
    <col min="1" max="1" width="20.33203125" customWidth="1"/>
    <col min="2" max="2" width="8.109375" bestFit="1" customWidth="1"/>
    <col min="3" max="26" width="7.6640625" customWidth="1"/>
  </cols>
  <sheetData>
    <row r="1" spans="1:28" ht="15.75" x14ac:dyDescent="0.25">
      <c r="A1" s="53" t="s">
        <v>121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 t="s">
        <v>280</v>
      </c>
    </row>
    <row r="2" spans="1:28" ht="15.75" x14ac:dyDescent="0.25">
      <c r="A2" s="56" t="s">
        <v>122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</row>
    <row r="3" spans="1:28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8" x14ac:dyDescent="0.2">
      <c r="A4" s="140" t="s">
        <v>149</v>
      </c>
      <c r="B4" s="24">
        <v>12332.841863571161</v>
      </c>
      <c r="C4" s="25">
        <v>415.40676092222225</v>
      </c>
      <c r="D4" s="25">
        <v>431.90250828322223</v>
      </c>
      <c r="E4" s="25">
        <v>448.52201311783222</v>
      </c>
      <c r="F4" s="25">
        <v>465.26651300078834</v>
      </c>
      <c r="G4" s="25">
        <v>482.13725788257398</v>
      </c>
      <c r="H4" s="25">
        <v>499.38136021317752</v>
      </c>
      <c r="I4" s="25">
        <v>516.50839506708712</v>
      </c>
      <c r="J4" s="25">
        <v>533.76550026953578</v>
      </c>
      <c r="K4" s="25">
        <v>551.15397652400895</v>
      </c>
      <c r="L4" s="25">
        <v>568.67513754102686</v>
      </c>
      <c r="M4" s="25">
        <v>586.57616016821487</v>
      </c>
      <c r="N4" s="25">
        <v>604.36668452167476</v>
      </c>
      <c r="O4" s="25">
        <v>413.14960921311376</v>
      </c>
      <c r="P4" s="25">
        <v>423.11187156862036</v>
      </c>
      <c r="Q4" s="25">
        <v>435.83777552904934</v>
      </c>
      <c r="R4" s="25">
        <v>452.2982121827481</v>
      </c>
      <c r="S4" s="25">
        <v>510.01716008051051</v>
      </c>
      <c r="T4" s="25">
        <v>535.75133758267475</v>
      </c>
      <c r="U4" s="25">
        <v>569.18464246504323</v>
      </c>
      <c r="V4" s="25">
        <v>613.10778902296352</v>
      </c>
      <c r="W4" s="25">
        <v>595.71931276849034</v>
      </c>
      <c r="X4" s="25">
        <v>578.19815175147244</v>
      </c>
      <c r="Y4" s="25">
        <v>560.29712912428442</v>
      </c>
      <c r="Z4" s="25">
        <v>542.50660477082442</v>
      </c>
      <c r="AA4" s="2"/>
      <c r="AB4" s="2"/>
    </row>
    <row r="5" spans="1:28" x14ac:dyDescent="0.2">
      <c r="A5" s="27" t="s">
        <v>150</v>
      </c>
      <c r="B5" s="24">
        <v>491.7</v>
      </c>
      <c r="C5" s="25">
        <v>19.667999999999999</v>
      </c>
      <c r="D5" s="25">
        <v>19.667999999999999</v>
      </c>
      <c r="E5" s="25">
        <v>19.667999999999999</v>
      </c>
      <c r="F5" s="25">
        <v>19.667999999999999</v>
      </c>
      <c r="G5" s="25">
        <v>19.667999999999999</v>
      </c>
      <c r="H5" s="25">
        <v>19.667999999999999</v>
      </c>
      <c r="I5" s="25">
        <v>19.667999999999999</v>
      </c>
      <c r="J5" s="25">
        <v>19.667999999999999</v>
      </c>
      <c r="K5" s="25">
        <v>19.667999999999999</v>
      </c>
      <c r="L5" s="25">
        <v>19.667999999999999</v>
      </c>
      <c r="M5" s="25">
        <v>19.667999999999999</v>
      </c>
      <c r="N5" s="25">
        <v>19.667999999999999</v>
      </c>
      <c r="O5" s="25">
        <v>19.667999999999999</v>
      </c>
      <c r="P5" s="25">
        <v>19.667999999999999</v>
      </c>
      <c r="Q5" s="25">
        <v>19.667999999999999</v>
      </c>
      <c r="R5" s="25">
        <v>19.667999999999999</v>
      </c>
      <c r="S5" s="25">
        <v>19.667999999999999</v>
      </c>
      <c r="T5" s="25">
        <v>19.667999999999999</v>
      </c>
      <c r="U5" s="25">
        <v>19.667999999999999</v>
      </c>
      <c r="V5" s="25">
        <v>19.667999999999999</v>
      </c>
      <c r="W5" s="25">
        <v>24.585000000000001</v>
      </c>
      <c r="X5" s="25">
        <v>24.585000000000001</v>
      </c>
      <c r="Y5" s="25">
        <v>24.585000000000001</v>
      </c>
      <c r="Z5" s="25">
        <v>24.585000000000001</v>
      </c>
      <c r="AA5" s="2"/>
      <c r="AB5" s="2"/>
    </row>
    <row r="6" spans="1:28" x14ac:dyDescent="0.2">
      <c r="A6" s="27" t="s">
        <v>0</v>
      </c>
      <c r="B6" s="26">
        <v>12824.541863571161</v>
      </c>
      <c r="C6" s="26">
        <v>435.07476092222225</v>
      </c>
      <c r="D6" s="26">
        <v>451.57050828322224</v>
      </c>
      <c r="E6" s="26">
        <v>468.19001311783222</v>
      </c>
      <c r="F6" s="26">
        <v>484.93451300078834</v>
      </c>
      <c r="G6" s="26">
        <v>501.80525788257398</v>
      </c>
      <c r="H6" s="26">
        <v>519.04936021317747</v>
      </c>
      <c r="I6" s="26">
        <v>536.17639506708713</v>
      </c>
      <c r="J6" s="26">
        <v>553.43350026953578</v>
      </c>
      <c r="K6" s="26">
        <v>570.82197652400896</v>
      </c>
      <c r="L6" s="26">
        <v>588.34313754102686</v>
      </c>
      <c r="M6" s="26">
        <v>606.24416016821488</v>
      </c>
      <c r="N6" s="26">
        <v>624.03468452167476</v>
      </c>
      <c r="O6" s="26">
        <v>432.81760921311377</v>
      </c>
      <c r="P6" s="26">
        <v>442.77987156862036</v>
      </c>
      <c r="Q6" s="26">
        <v>455.50577552904934</v>
      </c>
      <c r="R6" s="26">
        <v>471.96621218274811</v>
      </c>
      <c r="S6" s="26">
        <v>529.68516008051051</v>
      </c>
      <c r="T6" s="26">
        <v>555.41933758267476</v>
      </c>
      <c r="U6" s="26">
        <v>588.85264246504323</v>
      </c>
      <c r="V6" s="26">
        <v>632.77578902296352</v>
      </c>
      <c r="W6" s="26">
        <v>620.30431276849038</v>
      </c>
      <c r="X6" s="26">
        <v>602.78315175147247</v>
      </c>
      <c r="Y6" s="26">
        <v>584.88212912428446</v>
      </c>
      <c r="Z6" s="26">
        <v>567.09160477082446</v>
      </c>
      <c r="AA6" s="2"/>
      <c r="AB6" s="2"/>
    </row>
    <row r="7" spans="1:28" x14ac:dyDescent="0.2">
      <c r="A7" s="48"/>
      <c r="B7" s="6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2"/>
      <c r="Y7" s="2"/>
      <c r="Z7" s="2"/>
      <c r="AA7" s="2"/>
      <c r="AB7" s="2"/>
    </row>
    <row r="8" spans="1:28" ht="13.5" customHeight="1" x14ac:dyDescent="0.2">
      <c r="A8" s="45" t="s">
        <v>21</v>
      </c>
      <c r="B8" s="6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</row>
    <row r="9" spans="1:28" ht="13.5" customHeight="1" x14ac:dyDescent="0.2">
      <c r="A9" s="22" t="s">
        <v>213</v>
      </c>
      <c r="B9" s="24">
        <v>13286.94219967024</v>
      </c>
      <c r="C9" s="46">
        <v>4984.881131066667</v>
      </c>
      <c r="D9" s="46">
        <v>197.94896833199999</v>
      </c>
      <c r="E9" s="46">
        <v>199.43405801532001</v>
      </c>
      <c r="F9" s="46">
        <v>200.93399859547321</v>
      </c>
      <c r="G9" s="46">
        <v>202.44893858142797</v>
      </c>
      <c r="H9" s="46">
        <v>206.92922796724224</v>
      </c>
      <c r="I9" s="46">
        <v>205.52441824691465</v>
      </c>
      <c r="J9" s="46">
        <v>207.08526242938382</v>
      </c>
      <c r="K9" s="46">
        <v>208.66171505367765</v>
      </c>
      <c r="L9" s="46">
        <v>210.25393220421444</v>
      </c>
      <c r="M9" s="46">
        <v>214.81227152625661</v>
      </c>
      <c r="N9" s="46">
        <v>213.48629224151915</v>
      </c>
      <c r="O9" s="46">
        <v>2690.2762273639346</v>
      </c>
      <c r="P9" s="46">
        <v>291.03810688157375</v>
      </c>
      <c r="Q9" s="46">
        <v>293.45408795038946</v>
      </c>
      <c r="R9" s="46">
        <v>298.84442882989333</v>
      </c>
      <c r="S9" s="46">
        <v>298.35877111819229</v>
      </c>
      <c r="T9" s="46">
        <v>300.84795882937419</v>
      </c>
      <c r="U9" s="46">
        <v>303.36203841766797</v>
      </c>
      <c r="V9" s="46">
        <v>305.90125880184462</v>
      </c>
      <c r="W9" s="46">
        <v>311.41607138986308</v>
      </c>
      <c r="X9" s="46">
        <v>311.05613010376175</v>
      </c>
      <c r="Y9" s="46">
        <v>313.67229140479935</v>
      </c>
      <c r="Z9" s="46">
        <v>316.31461431884725</v>
      </c>
      <c r="AA9" s="2"/>
      <c r="AB9" s="2"/>
    </row>
    <row r="10" spans="1:28" ht="13.5" customHeight="1" x14ac:dyDescent="0.2">
      <c r="A10" s="22" t="s">
        <v>199</v>
      </c>
      <c r="B10" s="24">
        <v>491.70000000000005</v>
      </c>
      <c r="C10" s="46">
        <v>98.34</v>
      </c>
      <c r="D10" s="46">
        <v>0</v>
      </c>
      <c r="E10" s="46">
        <v>0</v>
      </c>
      <c r="F10" s="46">
        <v>0</v>
      </c>
      <c r="G10" s="46">
        <v>0</v>
      </c>
      <c r="H10" s="46">
        <v>98.34</v>
      </c>
      <c r="I10" s="46">
        <v>0</v>
      </c>
      <c r="J10" s="46">
        <v>0</v>
      </c>
      <c r="K10" s="46">
        <v>0</v>
      </c>
      <c r="L10" s="46">
        <v>0</v>
      </c>
      <c r="M10" s="46">
        <v>98.34</v>
      </c>
      <c r="N10" s="46">
        <v>0</v>
      </c>
      <c r="O10" s="46">
        <v>0</v>
      </c>
      <c r="P10" s="46">
        <v>0</v>
      </c>
      <c r="Q10" s="46">
        <v>0</v>
      </c>
      <c r="R10" s="46">
        <v>98.34</v>
      </c>
      <c r="S10" s="46">
        <v>0</v>
      </c>
      <c r="T10" s="46">
        <v>0</v>
      </c>
      <c r="U10" s="46">
        <v>0</v>
      </c>
      <c r="V10" s="46">
        <v>0</v>
      </c>
      <c r="W10" s="46">
        <v>98.34</v>
      </c>
      <c r="X10" s="46">
        <v>0</v>
      </c>
      <c r="Y10" s="46">
        <v>0</v>
      </c>
      <c r="Z10" s="46">
        <v>0</v>
      </c>
      <c r="AA10" s="2"/>
      <c r="AB10" s="2"/>
    </row>
    <row r="11" spans="1:28" ht="13.5" customHeight="1" x14ac:dyDescent="0.2">
      <c r="A11" s="27" t="s">
        <v>0</v>
      </c>
      <c r="B11" s="47">
        <v>13778.642199670241</v>
      </c>
      <c r="C11" s="47">
        <v>5083.2211310666671</v>
      </c>
      <c r="D11" s="47">
        <v>197.94896833199999</v>
      </c>
      <c r="E11" s="47">
        <v>199.43405801532001</v>
      </c>
      <c r="F11" s="47">
        <v>200.93399859547321</v>
      </c>
      <c r="G11" s="47">
        <v>202.44893858142797</v>
      </c>
      <c r="H11" s="47">
        <v>305.26922796724227</v>
      </c>
      <c r="I11" s="47">
        <v>205.52441824691465</v>
      </c>
      <c r="J11" s="47">
        <v>207.08526242938382</v>
      </c>
      <c r="K11" s="47">
        <v>208.66171505367765</v>
      </c>
      <c r="L11" s="47">
        <v>210.25393220421444</v>
      </c>
      <c r="M11" s="47">
        <v>313.15227152625664</v>
      </c>
      <c r="N11" s="47">
        <v>213.48629224151915</v>
      </c>
      <c r="O11" s="47">
        <v>2690.2762273639346</v>
      </c>
      <c r="P11" s="47">
        <v>291.03810688157375</v>
      </c>
      <c r="Q11" s="47">
        <v>293.45408795038946</v>
      </c>
      <c r="R11" s="47">
        <v>397.18442882989336</v>
      </c>
      <c r="S11" s="47">
        <v>298.35877111819229</v>
      </c>
      <c r="T11" s="47">
        <v>300.84795882937419</v>
      </c>
      <c r="U11" s="47">
        <v>303.36203841766797</v>
      </c>
      <c r="V11" s="47">
        <v>305.90125880184462</v>
      </c>
      <c r="W11" s="47">
        <v>409.75607138986311</v>
      </c>
      <c r="X11" s="47">
        <v>311.05613010376175</v>
      </c>
      <c r="Y11" s="47">
        <v>313.67229140479935</v>
      </c>
      <c r="Z11" s="47">
        <v>316.31461431884725</v>
      </c>
      <c r="AA11" s="2"/>
      <c r="AB11" s="2"/>
    </row>
    <row r="12" spans="1:28" ht="13.5" customHeight="1" x14ac:dyDescent="0.2">
      <c r="A12" s="45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2"/>
      <c r="Y12" s="2"/>
      <c r="Z12" s="2"/>
      <c r="AA12" s="2"/>
      <c r="AB12" s="2"/>
    </row>
    <row r="13" spans="1:28" ht="13.5" customHeight="1" x14ac:dyDescent="0.2">
      <c r="A13" s="140" t="s">
        <v>149</v>
      </c>
      <c r="B13" s="141"/>
      <c r="C13" s="113">
        <v>12</v>
      </c>
      <c r="D13" s="113">
        <v>12</v>
      </c>
      <c r="E13" s="113">
        <v>12</v>
      </c>
      <c r="F13" s="113">
        <v>12</v>
      </c>
      <c r="G13" s="113">
        <v>12</v>
      </c>
      <c r="H13" s="113">
        <v>12</v>
      </c>
      <c r="I13" s="113">
        <v>12</v>
      </c>
      <c r="J13" s="113">
        <v>12</v>
      </c>
      <c r="K13" s="113">
        <v>12</v>
      </c>
      <c r="L13" s="113">
        <v>12</v>
      </c>
      <c r="M13" s="113">
        <v>12</v>
      </c>
      <c r="N13" s="113">
        <v>12</v>
      </c>
      <c r="O13" s="113">
        <v>12</v>
      </c>
      <c r="P13" s="113">
        <v>11</v>
      </c>
      <c r="Q13" s="113">
        <v>10</v>
      </c>
      <c r="R13" s="113">
        <v>9</v>
      </c>
      <c r="S13" s="113">
        <v>4</v>
      </c>
      <c r="T13" s="113">
        <v>7</v>
      </c>
      <c r="U13" s="113">
        <v>6</v>
      </c>
      <c r="V13" s="113">
        <v>5</v>
      </c>
      <c r="W13" s="113">
        <v>4</v>
      </c>
      <c r="X13" s="113">
        <v>3</v>
      </c>
      <c r="Y13" s="113">
        <v>2</v>
      </c>
      <c r="Z13" s="113">
        <v>1</v>
      </c>
      <c r="AA13" s="2"/>
      <c r="AB13" s="2"/>
    </row>
    <row r="14" spans="1:28" ht="13.5" customHeight="1" x14ac:dyDescent="0.2">
      <c r="A14" s="50" t="s">
        <v>0</v>
      </c>
      <c r="B14" s="49">
        <v>13286.94219967024</v>
      </c>
      <c r="C14" s="44">
        <v>4984.881131066667</v>
      </c>
      <c r="D14" s="44">
        <v>197.94896833199999</v>
      </c>
      <c r="E14" s="44">
        <v>199.43405801532001</v>
      </c>
      <c r="F14" s="44">
        <v>200.93399859547321</v>
      </c>
      <c r="G14" s="44">
        <v>202.44893858142797</v>
      </c>
      <c r="H14" s="44">
        <v>206.92922796724224</v>
      </c>
      <c r="I14" s="44">
        <v>205.52441824691465</v>
      </c>
      <c r="J14" s="44">
        <v>207.08526242938382</v>
      </c>
      <c r="K14" s="44">
        <v>208.66171505367765</v>
      </c>
      <c r="L14" s="44">
        <v>210.25393220421444</v>
      </c>
      <c r="M14" s="44">
        <v>214.81227152625661</v>
      </c>
      <c r="N14" s="44">
        <v>213.48629224151915</v>
      </c>
      <c r="O14" s="44">
        <v>2690.2762273639346</v>
      </c>
      <c r="P14" s="44">
        <v>291.03810688157375</v>
      </c>
      <c r="Q14" s="44">
        <v>293.45408795038946</v>
      </c>
      <c r="R14" s="44">
        <v>298.84442882989333</v>
      </c>
      <c r="S14" s="44">
        <v>298.35877111819229</v>
      </c>
      <c r="T14" s="44">
        <v>300.84795882937419</v>
      </c>
      <c r="U14" s="44">
        <v>303.36203841766797</v>
      </c>
      <c r="V14" s="44">
        <v>305.90125880184462</v>
      </c>
      <c r="W14" s="44">
        <v>311.41607138986308</v>
      </c>
      <c r="X14" s="44">
        <v>311.05613010376175</v>
      </c>
      <c r="Y14" s="44">
        <v>313.67229140479935</v>
      </c>
      <c r="Z14" s="44">
        <v>316.31461431884725</v>
      </c>
      <c r="AA14" s="2"/>
      <c r="AB14" s="2"/>
    </row>
    <row r="15" spans="1:28" ht="13.5" customHeight="1" x14ac:dyDescent="0.2">
      <c r="A15" s="22" t="s">
        <v>129</v>
      </c>
      <c r="B15" s="24">
        <v>4984.8811310666651</v>
      </c>
      <c r="C15" s="25">
        <v>415.40676092222225</v>
      </c>
      <c r="D15" s="25">
        <v>415.40676092222225</v>
      </c>
      <c r="E15" s="25">
        <v>415.40676092222225</v>
      </c>
      <c r="F15" s="25">
        <v>415.40676092222225</v>
      </c>
      <c r="G15" s="25">
        <v>415.40676092222225</v>
      </c>
      <c r="H15" s="25">
        <v>415.40676092222225</v>
      </c>
      <c r="I15" s="25">
        <v>415.40676092222225</v>
      </c>
      <c r="J15" s="25">
        <v>415.40676092222225</v>
      </c>
      <c r="K15" s="25">
        <v>415.40676092222225</v>
      </c>
      <c r="L15" s="25">
        <v>415.40676092222225</v>
      </c>
      <c r="M15" s="25">
        <v>415.40676092222225</v>
      </c>
      <c r="N15" s="25">
        <v>415.40676092222225</v>
      </c>
      <c r="O15" s="2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"/>
      <c r="AB15" s="2"/>
    </row>
    <row r="16" spans="1:28" ht="13.5" customHeight="1" x14ac:dyDescent="0.2">
      <c r="A16" s="22" t="s">
        <v>130</v>
      </c>
      <c r="B16" s="24">
        <v>197.94896833199994</v>
      </c>
      <c r="C16" s="22"/>
      <c r="D16" s="25">
        <v>16.495747360999999</v>
      </c>
      <c r="E16" s="25">
        <v>16.495747360999999</v>
      </c>
      <c r="F16" s="25">
        <v>16.495747360999999</v>
      </c>
      <c r="G16" s="25">
        <v>16.495747360999999</v>
      </c>
      <c r="H16" s="25">
        <v>16.495747360999999</v>
      </c>
      <c r="I16" s="25">
        <v>16.495747360999999</v>
      </c>
      <c r="J16" s="25">
        <v>16.495747360999999</v>
      </c>
      <c r="K16" s="25">
        <v>16.495747360999999</v>
      </c>
      <c r="L16" s="25">
        <v>16.495747360999999</v>
      </c>
      <c r="M16" s="25">
        <v>16.495747360999999</v>
      </c>
      <c r="N16" s="25">
        <v>16.495747360999999</v>
      </c>
      <c r="O16" s="25">
        <v>16.495747360999999</v>
      </c>
      <c r="P16" s="25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"/>
      <c r="AB16" s="2"/>
    </row>
    <row r="17" spans="1:28" ht="13.5" customHeight="1" x14ac:dyDescent="0.2">
      <c r="A17" s="22" t="s">
        <v>131</v>
      </c>
      <c r="B17" s="24">
        <v>199.43405801532006</v>
      </c>
      <c r="C17" s="22"/>
      <c r="D17" s="25"/>
      <c r="E17" s="25">
        <v>16.619504834610002</v>
      </c>
      <c r="F17" s="25">
        <v>16.619504834610002</v>
      </c>
      <c r="G17" s="25">
        <v>16.619504834610002</v>
      </c>
      <c r="H17" s="25">
        <v>16.619504834610002</v>
      </c>
      <c r="I17" s="25">
        <v>16.619504834610002</v>
      </c>
      <c r="J17" s="25">
        <v>16.619504834610002</v>
      </c>
      <c r="K17" s="25">
        <v>16.619504834610002</v>
      </c>
      <c r="L17" s="25">
        <v>16.619504834610002</v>
      </c>
      <c r="M17" s="25">
        <v>16.619504834610002</v>
      </c>
      <c r="N17" s="25">
        <v>16.619504834610002</v>
      </c>
      <c r="O17" s="25">
        <v>16.619504834610002</v>
      </c>
      <c r="P17" s="25">
        <v>16.619504834610002</v>
      </c>
      <c r="Q17" s="25"/>
      <c r="R17" s="22"/>
      <c r="S17" s="22"/>
      <c r="T17" s="22"/>
      <c r="U17" s="22"/>
      <c r="V17" s="22"/>
      <c r="W17" s="22"/>
      <c r="X17" s="22"/>
      <c r="Y17" s="22"/>
      <c r="Z17" s="22"/>
      <c r="AA17" s="2"/>
      <c r="AB17" s="2"/>
    </row>
    <row r="18" spans="1:28" ht="13.5" customHeight="1" x14ac:dyDescent="0.2">
      <c r="A18" s="22" t="s">
        <v>132</v>
      </c>
      <c r="B18" s="24">
        <v>200.93399859547318</v>
      </c>
      <c r="C18" s="22"/>
      <c r="D18" s="22"/>
      <c r="E18" s="22"/>
      <c r="F18" s="25">
        <v>16.744499882956102</v>
      </c>
      <c r="G18" s="25">
        <v>16.744499882956102</v>
      </c>
      <c r="H18" s="25">
        <v>16.744499882956102</v>
      </c>
      <c r="I18" s="25">
        <v>16.744499882956102</v>
      </c>
      <c r="J18" s="25">
        <v>16.744499882956102</v>
      </c>
      <c r="K18" s="25">
        <v>16.744499882956102</v>
      </c>
      <c r="L18" s="25">
        <v>16.744499882956102</v>
      </c>
      <c r="M18" s="25">
        <v>16.744499882956102</v>
      </c>
      <c r="N18" s="25">
        <v>16.744499882956102</v>
      </c>
      <c r="O18" s="25">
        <v>16.744499882956102</v>
      </c>
      <c r="P18" s="25">
        <v>16.744499882956102</v>
      </c>
      <c r="Q18" s="25">
        <v>16.744499882956102</v>
      </c>
      <c r="R18" s="25"/>
      <c r="S18" s="25"/>
      <c r="T18" s="25"/>
      <c r="U18" s="25"/>
      <c r="V18" s="25"/>
      <c r="W18" s="25"/>
      <c r="X18" s="25"/>
      <c r="Y18" s="25"/>
      <c r="Z18" s="25"/>
      <c r="AA18" s="2"/>
      <c r="AB18" s="2"/>
    </row>
    <row r="19" spans="1:28" ht="13.5" customHeight="1" x14ac:dyDescent="0.2">
      <c r="A19" s="22" t="s">
        <v>133</v>
      </c>
      <c r="B19" s="24">
        <v>202.448938581428</v>
      </c>
      <c r="C19" s="22"/>
      <c r="D19" s="22"/>
      <c r="E19" s="22"/>
      <c r="F19" s="22"/>
      <c r="G19" s="25">
        <v>16.870744881785665</v>
      </c>
      <c r="H19" s="25">
        <v>16.870744881785665</v>
      </c>
      <c r="I19" s="25">
        <v>16.870744881785665</v>
      </c>
      <c r="J19" s="25">
        <v>16.870744881785665</v>
      </c>
      <c r="K19" s="25">
        <v>16.870744881785665</v>
      </c>
      <c r="L19" s="25">
        <v>16.870744881785665</v>
      </c>
      <c r="M19" s="25">
        <v>16.870744881785665</v>
      </c>
      <c r="N19" s="25">
        <v>16.870744881785665</v>
      </c>
      <c r="O19" s="25">
        <v>16.870744881785665</v>
      </c>
      <c r="P19" s="25">
        <v>16.870744881785665</v>
      </c>
      <c r="Q19" s="25">
        <v>16.870744881785665</v>
      </c>
      <c r="R19" s="25">
        <v>16.870744881785665</v>
      </c>
      <c r="S19" s="25"/>
      <c r="T19" s="25"/>
      <c r="U19" s="25"/>
      <c r="V19" s="25"/>
      <c r="W19" s="25"/>
      <c r="X19" s="25"/>
      <c r="Y19" s="25"/>
      <c r="Z19" s="25"/>
      <c r="AA19" s="2"/>
      <c r="AB19" s="2"/>
    </row>
    <row r="20" spans="1:28" ht="13.5" customHeight="1" x14ac:dyDescent="0.2">
      <c r="A20" s="22" t="s">
        <v>134</v>
      </c>
      <c r="B20" s="24">
        <v>206.92922796724221</v>
      </c>
      <c r="C20" s="22"/>
      <c r="D20" s="22"/>
      <c r="E20" s="22"/>
      <c r="F20" s="22"/>
      <c r="G20" s="22"/>
      <c r="H20" s="25">
        <v>17.244102330603521</v>
      </c>
      <c r="I20" s="25">
        <v>17.244102330603521</v>
      </c>
      <c r="J20" s="25">
        <v>17.244102330603521</v>
      </c>
      <c r="K20" s="25">
        <v>17.244102330603521</v>
      </c>
      <c r="L20" s="25">
        <v>17.244102330603521</v>
      </c>
      <c r="M20" s="25">
        <v>17.244102330603521</v>
      </c>
      <c r="N20" s="25">
        <v>17.244102330603521</v>
      </c>
      <c r="O20" s="25">
        <v>17.244102330603521</v>
      </c>
      <c r="P20" s="25">
        <v>17.244102330603521</v>
      </c>
      <c r="Q20" s="25">
        <v>17.244102330603521</v>
      </c>
      <c r="R20" s="25">
        <v>17.244102330603521</v>
      </c>
      <c r="S20" s="25">
        <v>17.244102330603521</v>
      </c>
      <c r="T20" s="25"/>
      <c r="U20" s="25"/>
      <c r="V20" s="25"/>
      <c r="W20" s="25"/>
      <c r="X20" s="25"/>
      <c r="Y20" s="25"/>
      <c r="Z20" s="25"/>
      <c r="AA20" s="2"/>
      <c r="AB20" s="2"/>
    </row>
    <row r="21" spans="1:28" ht="13.5" customHeight="1" x14ac:dyDescent="0.2">
      <c r="A21" s="22" t="s">
        <v>135</v>
      </c>
      <c r="B21" s="24">
        <v>205.52441824691462</v>
      </c>
      <c r="C21" s="22"/>
      <c r="D21" s="22"/>
      <c r="E21" s="22"/>
      <c r="F21" s="22"/>
      <c r="G21" s="22"/>
      <c r="H21" s="22"/>
      <c r="I21" s="25">
        <v>17.127034853909553</v>
      </c>
      <c r="J21" s="25">
        <v>17.127034853909553</v>
      </c>
      <c r="K21" s="25">
        <v>17.127034853909553</v>
      </c>
      <c r="L21" s="25">
        <v>17.127034853909553</v>
      </c>
      <c r="M21" s="25">
        <v>17.127034853909553</v>
      </c>
      <c r="N21" s="25">
        <v>17.127034853909553</v>
      </c>
      <c r="O21" s="25">
        <v>17.127034853909553</v>
      </c>
      <c r="P21" s="25">
        <v>17.127034853909553</v>
      </c>
      <c r="Q21" s="25">
        <v>17.127034853909553</v>
      </c>
      <c r="R21" s="25">
        <v>17.127034853909553</v>
      </c>
      <c r="S21" s="25">
        <v>17.127034853909553</v>
      </c>
      <c r="T21" s="25">
        <v>17.127034853909553</v>
      </c>
      <c r="U21" s="25"/>
      <c r="V21" s="25"/>
      <c r="W21" s="25"/>
      <c r="X21" s="25"/>
      <c r="Y21" s="25"/>
      <c r="Z21" s="25"/>
      <c r="AA21" s="2"/>
      <c r="AB21" s="2"/>
    </row>
    <row r="22" spans="1:28" ht="13.5" customHeight="1" x14ac:dyDescent="0.2">
      <c r="A22" s="22" t="s">
        <v>136</v>
      </c>
      <c r="B22" s="24">
        <v>207.08526242938385</v>
      </c>
      <c r="C22" s="22"/>
      <c r="D22" s="22"/>
      <c r="E22" s="22"/>
      <c r="F22" s="22"/>
      <c r="G22" s="22"/>
      <c r="H22" s="22"/>
      <c r="I22" s="22"/>
      <c r="J22" s="25">
        <v>17.257105202448653</v>
      </c>
      <c r="K22" s="25">
        <v>17.257105202448653</v>
      </c>
      <c r="L22" s="25">
        <v>17.257105202448653</v>
      </c>
      <c r="M22" s="25">
        <v>17.257105202448653</v>
      </c>
      <c r="N22" s="25">
        <v>17.257105202448653</v>
      </c>
      <c r="O22" s="25">
        <v>17.257105202448653</v>
      </c>
      <c r="P22" s="25">
        <v>17.257105202448653</v>
      </c>
      <c r="Q22" s="25">
        <v>17.257105202448653</v>
      </c>
      <c r="R22" s="25">
        <v>17.257105202448653</v>
      </c>
      <c r="S22" s="25">
        <v>17.257105202448653</v>
      </c>
      <c r="T22" s="25">
        <v>17.257105202448653</v>
      </c>
      <c r="U22" s="25">
        <v>17.257105202448653</v>
      </c>
      <c r="V22" s="25"/>
      <c r="W22" s="25"/>
      <c r="X22" s="25"/>
      <c r="Y22" s="25"/>
      <c r="Z22" s="25"/>
      <c r="AA22" s="2"/>
      <c r="AB22" s="2"/>
    </row>
    <row r="23" spans="1:28" ht="13.5" customHeight="1" x14ac:dyDescent="0.2">
      <c r="A23" s="22" t="s">
        <v>137</v>
      </c>
      <c r="B23" s="24">
        <v>208.66171505367768</v>
      </c>
      <c r="C23" s="22"/>
      <c r="D23" s="22"/>
      <c r="E23" s="22"/>
      <c r="F23" s="22"/>
      <c r="G23" s="22"/>
      <c r="H23" s="22"/>
      <c r="I23" s="22"/>
      <c r="J23" s="22"/>
      <c r="K23" s="25">
        <v>17.388476254473137</v>
      </c>
      <c r="L23" s="25">
        <v>17.388476254473137</v>
      </c>
      <c r="M23" s="25">
        <v>17.388476254473137</v>
      </c>
      <c r="N23" s="25">
        <v>17.388476254473137</v>
      </c>
      <c r="O23" s="25">
        <v>17.388476254473137</v>
      </c>
      <c r="P23" s="25">
        <v>17.388476254473137</v>
      </c>
      <c r="Q23" s="25">
        <v>17.388476254473137</v>
      </c>
      <c r="R23" s="25">
        <v>17.388476254473137</v>
      </c>
      <c r="S23" s="25">
        <v>17.388476254473137</v>
      </c>
      <c r="T23" s="25">
        <v>17.388476254473137</v>
      </c>
      <c r="U23" s="25">
        <v>17.388476254473137</v>
      </c>
      <c r="V23" s="25">
        <v>17.388476254473137</v>
      </c>
      <c r="W23" s="25"/>
      <c r="X23" s="25"/>
      <c r="Y23" s="25"/>
      <c r="Z23" s="25"/>
      <c r="AA23" s="2"/>
      <c r="AB23" s="2"/>
    </row>
    <row r="24" spans="1:28" ht="13.5" customHeight="1" x14ac:dyDescent="0.2">
      <c r="A24" s="22" t="s">
        <v>138</v>
      </c>
      <c r="B24" s="24">
        <v>210.25393220421446</v>
      </c>
      <c r="C24" s="22"/>
      <c r="D24" s="22"/>
      <c r="E24" s="22"/>
      <c r="F24" s="22"/>
      <c r="G24" s="22"/>
      <c r="H24" s="22"/>
      <c r="I24" s="22"/>
      <c r="J24" s="22"/>
      <c r="K24" s="22"/>
      <c r="L24" s="25">
        <v>17.521161017017871</v>
      </c>
      <c r="M24" s="25">
        <v>17.521161017017871</v>
      </c>
      <c r="N24" s="25">
        <v>17.521161017017871</v>
      </c>
      <c r="O24" s="25">
        <v>17.521161017017871</v>
      </c>
      <c r="P24" s="25">
        <v>17.521161017017871</v>
      </c>
      <c r="Q24" s="25">
        <v>17.521161017017871</v>
      </c>
      <c r="R24" s="25">
        <v>17.521161017017871</v>
      </c>
      <c r="S24" s="25">
        <v>17.521161017017871</v>
      </c>
      <c r="T24" s="25">
        <v>17.521161017017871</v>
      </c>
      <c r="U24" s="25">
        <v>17.521161017017871</v>
      </c>
      <c r="V24" s="25">
        <v>17.521161017017871</v>
      </c>
      <c r="W24" s="25">
        <v>17.521161017017871</v>
      </c>
      <c r="X24" s="25"/>
      <c r="Y24" s="25"/>
      <c r="Z24" s="25"/>
      <c r="AA24" s="2"/>
      <c r="AB24" s="2"/>
    </row>
    <row r="25" spans="1:28" ht="13.5" customHeight="1" x14ac:dyDescent="0.2">
      <c r="A25" s="22" t="s">
        <v>139</v>
      </c>
      <c r="B25" s="24">
        <v>214.81227152625658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5">
        <v>17.901022627188052</v>
      </c>
      <c r="N25" s="25">
        <v>17.901022627188052</v>
      </c>
      <c r="O25" s="25">
        <v>17.901022627188052</v>
      </c>
      <c r="P25" s="25">
        <v>17.901022627188052</v>
      </c>
      <c r="Q25" s="25">
        <v>17.901022627188052</v>
      </c>
      <c r="R25" s="25">
        <v>17.901022627188052</v>
      </c>
      <c r="S25" s="25">
        <v>17.901022627188052</v>
      </c>
      <c r="T25" s="25">
        <v>17.901022627188052</v>
      </c>
      <c r="U25" s="25">
        <v>17.901022627188052</v>
      </c>
      <c r="V25" s="25">
        <v>17.901022627188052</v>
      </c>
      <c r="W25" s="25">
        <v>17.901022627188052</v>
      </c>
      <c r="X25" s="25">
        <v>17.901022627188052</v>
      </c>
      <c r="Y25" s="25"/>
      <c r="Z25" s="25"/>
      <c r="AA25" s="2"/>
      <c r="AB25" s="2"/>
    </row>
    <row r="26" spans="1:28" ht="13.5" customHeight="1" x14ac:dyDescent="0.2">
      <c r="A26" s="22" t="s">
        <v>140</v>
      </c>
      <c r="B26" s="24">
        <v>213.48629224151921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>
        <v>17.790524353459929</v>
      </c>
      <c r="O26" s="25">
        <v>17.790524353459929</v>
      </c>
      <c r="P26" s="25">
        <v>17.790524353459929</v>
      </c>
      <c r="Q26" s="25">
        <v>17.790524353459929</v>
      </c>
      <c r="R26" s="25">
        <v>17.790524353459929</v>
      </c>
      <c r="S26" s="25">
        <v>17.790524353459929</v>
      </c>
      <c r="T26" s="25">
        <v>17.790524353459929</v>
      </c>
      <c r="U26" s="25">
        <v>17.790524353459929</v>
      </c>
      <c r="V26" s="25">
        <v>17.790524353459929</v>
      </c>
      <c r="W26" s="25">
        <v>17.790524353459929</v>
      </c>
      <c r="X26" s="25">
        <v>17.790524353459929</v>
      </c>
      <c r="Y26" s="25">
        <v>17.790524353459929</v>
      </c>
      <c r="Z26" s="22"/>
      <c r="AA26" s="39"/>
      <c r="AB26" s="2"/>
    </row>
    <row r="27" spans="1:28" ht="13.5" customHeight="1" x14ac:dyDescent="0.2">
      <c r="A27" s="22" t="s">
        <v>141</v>
      </c>
      <c r="B27" s="24">
        <v>2690.2762273639346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5">
        <v>224.18968561366123</v>
      </c>
      <c r="P27" s="25">
        <v>224.18968561366123</v>
      </c>
      <c r="Q27" s="25">
        <v>224.18968561366123</v>
      </c>
      <c r="R27" s="25">
        <v>224.18968561366123</v>
      </c>
      <c r="S27" s="25">
        <v>224.18968561366123</v>
      </c>
      <c r="T27" s="25">
        <v>224.18968561366123</v>
      </c>
      <c r="U27" s="25">
        <v>224.18968561366123</v>
      </c>
      <c r="V27" s="25">
        <v>224.18968561366123</v>
      </c>
      <c r="W27" s="25">
        <v>224.18968561366123</v>
      </c>
      <c r="X27" s="25">
        <v>224.18968561366123</v>
      </c>
      <c r="Y27" s="25">
        <v>224.18968561366123</v>
      </c>
      <c r="Z27" s="25">
        <v>224.18968561366123</v>
      </c>
      <c r="AA27" s="39"/>
      <c r="AB27" s="2"/>
    </row>
    <row r="28" spans="1:28" ht="13.5" customHeight="1" x14ac:dyDescent="0.2">
      <c r="A28" s="22" t="s">
        <v>142</v>
      </c>
      <c r="B28" s="24">
        <v>291.0381068815737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5">
        <v>26.458009716506705</v>
      </c>
      <c r="Q28" s="25">
        <v>26.458009716506705</v>
      </c>
      <c r="R28" s="25">
        <v>26.458009716506705</v>
      </c>
      <c r="S28" s="25">
        <v>26.458009716506705</v>
      </c>
      <c r="T28" s="25">
        <v>26.458009716506705</v>
      </c>
      <c r="U28" s="25">
        <v>26.458009716506705</v>
      </c>
      <c r="V28" s="25">
        <v>26.458009716506705</v>
      </c>
      <c r="W28" s="25">
        <v>26.458009716506705</v>
      </c>
      <c r="X28" s="25">
        <v>26.458009716506705</v>
      </c>
      <c r="Y28" s="25">
        <v>26.458009716506705</v>
      </c>
      <c r="Z28" s="25">
        <v>26.458009716506705</v>
      </c>
      <c r="AA28" s="39"/>
      <c r="AB28" s="2"/>
    </row>
    <row r="29" spans="1:28" ht="13.5" customHeight="1" x14ac:dyDescent="0.2">
      <c r="A29" s="22" t="s">
        <v>143</v>
      </c>
      <c r="B29" s="24">
        <v>293.45408795038946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5"/>
      <c r="Q29" s="25">
        <v>29.345408795038946</v>
      </c>
      <c r="R29" s="25">
        <v>29.345408795038946</v>
      </c>
      <c r="S29" s="25">
        <v>29.345408795038946</v>
      </c>
      <c r="T29" s="25">
        <v>29.345408795038946</v>
      </c>
      <c r="U29" s="25">
        <v>29.345408795038946</v>
      </c>
      <c r="V29" s="25">
        <v>29.345408795038946</v>
      </c>
      <c r="W29" s="25">
        <v>29.345408795038946</v>
      </c>
      <c r="X29" s="25">
        <v>29.345408795038946</v>
      </c>
      <c r="Y29" s="25">
        <v>29.345408795038946</v>
      </c>
      <c r="Z29" s="25">
        <v>29.345408795038946</v>
      </c>
      <c r="AA29" s="39"/>
      <c r="AB29" s="2"/>
    </row>
    <row r="30" spans="1:28" ht="13.5" customHeight="1" x14ac:dyDescent="0.2">
      <c r="A30" s="22" t="s">
        <v>144</v>
      </c>
      <c r="B30" s="24">
        <v>298.84442882989339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5"/>
      <c r="Q30" s="25"/>
      <c r="R30" s="25">
        <v>33.204936536654813</v>
      </c>
      <c r="S30" s="25">
        <v>33.204936536654813</v>
      </c>
      <c r="T30" s="25">
        <v>33.204936536654813</v>
      </c>
      <c r="U30" s="25">
        <v>33.204936536654813</v>
      </c>
      <c r="V30" s="25">
        <v>33.204936536654813</v>
      </c>
      <c r="W30" s="25">
        <v>33.204936536654813</v>
      </c>
      <c r="X30" s="25">
        <v>33.204936536654813</v>
      </c>
      <c r="Y30" s="25">
        <v>33.204936536654813</v>
      </c>
      <c r="Z30" s="25">
        <v>33.204936536654813</v>
      </c>
      <c r="AA30" s="39"/>
      <c r="AB30" s="2"/>
    </row>
    <row r="31" spans="1:28" ht="13.5" customHeight="1" x14ac:dyDescent="0.2">
      <c r="A31" s="22" t="s">
        <v>145</v>
      </c>
      <c r="B31" s="24">
        <v>596.71754223638447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5"/>
      <c r="Q31" s="25"/>
      <c r="R31" s="25"/>
      <c r="S31" s="25">
        <v>74.589692779548074</v>
      </c>
      <c r="T31" s="25">
        <v>74.589692779548074</v>
      </c>
      <c r="U31" s="25">
        <v>74.589692779548074</v>
      </c>
      <c r="V31" s="25">
        <v>74.589692779548074</v>
      </c>
      <c r="W31" s="25">
        <v>74.589692779548074</v>
      </c>
      <c r="X31" s="25">
        <v>74.589692779548074</v>
      </c>
      <c r="Y31" s="25">
        <v>74.589692779548074</v>
      </c>
      <c r="Z31" s="25">
        <v>74.589692779548074</v>
      </c>
      <c r="AA31" s="39"/>
      <c r="AB31" s="2"/>
    </row>
    <row r="32" spans="1:28" ht="13.5" customHeight="1" x14ac:dyDescent="0.2">
      <c r="A32" s="22" t="s">
        <v>146</v>
      </c>
      <c r="B32" s="24">
        <v>300.84795882937414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5"/>
      <c r="Q32" s="25"/>
      <c r="R32" s="25"/>
      <c r="S32" s="25"/>
      <c r="T32" s="25">
        <v>42.97827983276774</v>
      </c>
      <c r="U32" s="25">
        <v>42.97827983276774</v>
      </c>
      <c r="V32" s="25">
        <v>42.97827983276774</v>
      </c>
      <c r="W32" s="25">
        <v>42.97827983276774</v>
      </c>
      <c r="X32" s="25">
        <v>42.97827983276774</v>
      </c>
      <c r="Y32" s="25">
        <v>42.97827983276774</v>
      </c>
      <c r="Z32" s="25">
        <v>42.97827983276774</v>
      </c>
      <c r="AA32" s="39"/>
      <c r="AB32" s="2"/>
    </row>
    <row r="33" spans="1:28" ht="13.5" customHeight="1" x14ac:dyDescent="0.2">
      <c r="A33" s="22" t="s">
        <v>147</v>
      </c>
      <c r="B33" s="24">
        <v>303.36203841766797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5"/>
      <c r="Q33" s="25"/>
      <c r="R33" s="25"/>
      <c r="S33" s="25"/>
      <c r="T33" s="25"/>
      <c r="U33" s="25">
        <v>50.560339736277996</v>
      </c>
      <c r="V33" s="25">
        <v>50.560339736277996</v>
      </c>
      <c r="W33" s="25">
        <v>50.560339736277996</v>
      </c>
      <c r="X33" s="25">
        <v>50.560339736277996</v>
      </c>
      <c r="Y33" s="25">
        <v>50.560339736277996</v>
      </c>
      <c r="Z33" s="25">
        <v>50.560339736277996</v>
      </c>
      <c r="AA33" s="39"/>
      <c r="AB33" s="2"/>
    </row>
    <row r="34" spans="1:28" ht="13.5" customHeight="1" x14ac:dyDescent="0.2">
      <c r="A34" s="22" t="s">
        <v>148</v>
      </c>
      <c r="B34" s="24">
        <v>305.90125880184462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5"/>
      <c r="Q34" s="25"/>
      <c r="R34" s="25"/>
      <c r="S34" s="25"/>
      <c r="T34" s="25"/>
      <c r="U34" s="25"/>
      <c r="V34" s="25">
        <v>61.180251760368925</v>
      </c>
      <c r="W34" s="25">
        <v>61.180251760368925</v>
      </c>
      <c r="X34" s="25">
        <v>61.180251760368925</v>
      </c>
      <c r="Y34" s="25">
        <v>61.180251760368925</v>
      </c>
      <c r="Z34" s="25">
        <v>61.180251760368925</v>
      </c>
      <c r="AA34" s="39"/>
      <c r="AB34" s="2"/>
    </row>
    <row r="35" spans="1:28" ht="13.5" customHeight="1" x14ac:dyDescent="0.2">
      <c r="A35" s="22" t="s">
        <v>263</v>
      </c>
      <c r="B35" s="24">
        <v>311.41607138986308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5"/>
      <c r="Q35" s="25"/>
      <c r="R35" s="25"/>
      <c r="S35" s="25"/>
      <c r="T35" s="25"/>
      <c r="U35" s="25"/>
      <c r="V35" s="25"/>
      <c r="W35" s="25">
        <v>77.854017847465769</v>
      </c>
      <c r="X35" s="25">
        <v>77.854017847465769</v>
      </c>
      <c r="Y35" s="25">
        <v>77.854017847465769</v>
      </c>
      <c r="Z35" s="25">
        <v>77.854017847465769</v>
      </c>
      <c r="AA35" s="39"/>
      <c r="AB35" s="2"/>
    </row>
    <row r="36" spans="1:28" ht="13.5" customHeight="1" x14ac:dyDescent="0.2">
      <c r="A36" s="22" t="s">
        <v>264</v>
      </c>
      <c r="B36" s="24">
        <v>311.05613010376175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5"/>
      <c r="Q36" s="25"/>
      <c r="R36" s="25"/>
      <c r="S36" s="25"/>
      <c r="T36" s="25"/>
      <c r="U36" s="25"/>
      <c r="V36" s="25"/>
      <c r="W36" s="22"/>
      <c r="X36" s="25">
        <v>103.68537670125392</v>
      </c>
      <c r="Y36" s="25">
        <v>103.68537670125392</v>
      </c>
      <c r="Z36" s="25">
        <v>103.68537670125392</v>
      </c>
      <c r="AA36" s="39"/>
      <c r="AB36" s="2"/>
    </row>
    <row r="37" spans="1:28" ht="13.5" customHeight="1" x14ac:dyDescent="0.2">
      <c r="A37" s="22" t="s">
        <v>265</v>
      </c>
      <c r="B37" s="24">
        <v>313.67229140479935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5"/>
      <c r="Q37" s="25"/>
      <c r="R37" s="25"/>
      <c r="S37" s="25"/>
      <c r="T37" s="25"/>
      <c r="U37" s="25"/>
      <c r="V37" s="25"/>
      <c r="W37" s="22"/>
      <c r="X37" s="22"/>
      <c r="Y37" s="25">
        <v>156.83614570239968</v>
      </c>
      <c r="Z37" s="25">
        <v>156.83614570239968</v>
      </c>
      <c r="AA37" s="39"/>
      <c r="AB37" s="2"/>
    </row>
    <row r="38" spans="1:28" ht="13.5" customHeight="1" x14ac:dyDescent="0.2">
      <c r="A38" s="22" t="s">
        <v>266</v>
      </c>
      <c r="B38" s="24">
        <v>316.31461431884725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5"/>
      <c r="Q38" s="25"/>
      <c r="R38" s="25"/>
      <c r="S38" s="25"/>
      <c r="T38" s="25"/>
      <c r="U38" s="25"/>
      <c r="V38" s="25"/>
      <c r="W38" s="22"/>
      <c r="X38" s="22"/>
      <c r="Y38" s="22"/>
      <c r="Z38" s="25">
        <v>316.31461431884725</v>
      </c>
      <c r="AA38" s="39"/>
      <c r="AB38" s="2"/>
    </row>
    <row r="39" spans="1:28" ht="13.5" customHeight="1" x14ac:dyDescent="0.2">
      <c r="A39" s="22" t="s">
        <v>0</v>
      </c>
      <c r="B39" s="24">
        <v>13585.30097078843</v>
      </c>
      <c r="C39" s="24">
        <v>415.40676092222225</v>
      </c>
      <c r="D39" s="24">
        <v>431.90250828322223</v>
      </c>
      <c r="E39" s="24">
        <v>448.52201311783222</v>
      </c>
      <c r="F39" s="24">
        <v>465.26651300078834</v>
      </c>
      <c r="G39" s="24">
        <v>482.13725788257398</v>
      </c>
      <c r="H39" s="24">
        <v>499.38136021317752</v>
      </c>
      <c r="I39" s="24">
        <v>516.50839506708712</v>
      </c>
      <c r="J39" s="24">
        <v>533.76550026953578</v>
      </c>
      <c r="K39" s="24">
        <v>551.15397652400895</v>
      </c>
      <c r="L39" s="24">
        <v>568.67513754102686</v>
      </c>
      <c r="M39" s="24">
        <v>586.57616016821487</v>
      </c>
      <c r="N39" s="24">
        <v>604.36668452167476</v>
      </c>
      <c r="O39" s="24">
        <v>413.14960921311376</v>
      </c>
      <c r="P39" s="24">
        <v>423.11187156862036</v>
      </c>
      <c r="Q39" s="24">
        <v>435.83777552904934</v>
      </c>
      <c r="R39" s="24">
        <v>452.2982121827481</v>
      </c>
      <c r="S39" s="24">
        <v>510.01716008051051</v>
      </c>
      <c r="T39" s="24">
        <v>535.75133758267475</v>
      </c>
      <c r="U39" s="24">
        <v>569.18464246504323</v>
      </c>
      <c r="V39" s="24">
        <v>613.10778902296352</v>
      </c>
      <c r="W39" s="24">
        <v>595.71931276849034</v>
      </c>
      <c r="X39" s="24">
        <v>578.19815175147244</v>
      </c>
      <c r="Y39" s="24">
        <v>560.29712912428442</v>
      </c>
      <c r="Z39" s="24">
        <v>542.50660477082442</v>
      </c>
      <c r="AA39" s="39"/>
      <c r="AB39" s="2"/>
    </row>
    <row r="40" spans="1:28" ht="13.5" customHeight="1" x14ac:dyDescent="0.2">
      <c r="A40" s="40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2"/>
    </row>
    <row r="41" spans="1:28" ht="13.5" customHeight="1" x14ac:dyDescent="0.2">
      <c r="A41" s="27" t="s">
        <v>150</v>
      </c>
      <c r="B41" s="24"/>
      <c r="C41" s="113">
        <v>5</v>
      </c>
      <c r="D41" s="113">
        <v>4</v>
      </c>
      <c r="E41" s="113">
        <v>3</v>
      </c>
      <c r="F41" s="113">
        <v>2</v>
      </c>
      <c r="G41" s="113">
        <v>1</v>
      </c>
      <c r="H41" s="113">
        <v>5</v>
      </c>
      <c r="I41" s="113">
        <v>4</v>
      </c>
      <c r="J41" s="113">
        <v>3</v>
      </c>
      <c r="K41" s="113">
        <v>2</v>
      </c>
      <c r="L41" s="113">
        <v>1</v>
      </c>
      <c r="M41" s="113">
        <v>5</v>
      </c>
      <c r="N41" s="113">
        <v>4</v>
      </c>
      <c r="O41" s="113">
        <v>3</v>
      </c>
      <c r="P41" s="113">
        <v>2</v>
      </c>
      <c r="Q41" s="113">
        <v>1</v>
      </c>
      <c r="R41" s="113">
        <v>5</v>
      </c>
      <c r="S41" s="113">
        <v>4</v>
      </c>
      <c r="T41" s="113">
        <v>3</v>
      </c>
      <c r="U41" s="113">
        <v>2</v>
      </c>
      <c r="V41" s="113">
        <v>1</v>
      </c>
      <c r="W41" s="113">
        <v>4</v>
      </c>
      <c r="X41" s="113">
        <v>3</v>
      </c>
      <c r="Y41" s="113">
        <v>2</v>
      </c>
      <c r="Z41" s="113">
        <v>1</v>
      </c>
      <c r="AA41" s="2"/>
      <c r="AB41" s="2"/>
    </row>
    <row r="42" spans="1:28" ht="13.5" customHeight="1" x14ac:dyDescent="0.2">
      <c r="A42" s="27" t="s">
        <v>71</v>
      </c>
      <c r="B42" s="49">
        <v>491.70000000000005</v>
      </c>
      <c r="C42" s="44">
        <v>98.34</v>
      </c>
      <c r="D42" s="44">
        <v>0</v>
      </c>
      <c r="E42" s="44">
        <v>0</v>
      </c>
      <c r="F42" s="44">
        <v>0</v>
      </c>
      <c r="G42" s="44">
        <v>0</v>
      </c>
      <c r="H42" s="44">
        <v>98.34</v>
      </c>
      <c r="I42" s="44">
        <v>0</v>
      </c>
      <c r="J42" s="44">
        <v>0</v>
      </c>
      <c r="K42" s="44">
        <v>0</v>
      </c>
      <c r="L42" s="44">
        <v>0</v>
      </c>
      <c r="M42" s="44">
        <v>98.34</v>
      </c>
      <c r="N42" s="44">
        <v>0</v>
      </c>
      <c r="O42" s="44">
        <v>0</v>
      </c>
      <c r="P42" s="44">
        <v>0</v>
      </c>
      <c r="Q42" s="44">
        <v>0</v>
      </c>
      <c r="R42" s="44">
        <v>98.34</v>
      </c>
      <c r="S42" s="44">
        <v>0</v>
      </c>
      <c r="T42" s="44">
        <v>0</v>
      </c>
      <c r="U42" s="44">
        <v>0</v>
      </c>
      <c r="V42" s="44">
        <v>0</v>
      </c>
      <c r="W42" s="44">
        <v>98.34</v>
      </c>
      <c r="X42" s="44">
        <v>0</v>
      </c>
      <c r="Y42" s="44">
        <v>0</v>
      </c>
      <c r="Z42" s="44">
        <v>0</v>
      </c>
      <c r="AA42" s="2"/>
      <c r="AB42" s="2"/>
    </row>
    <row r="43" spans="1:28" ht="13.5" customHeight="1" x14ac:dyDescent="0.2">
      <c r="A43" s="22" t="s">
        <v>71</v>
      </c>
      <c r="B43" s="24">
        <v>491.7</v>
      </c>
      <c r="C43" s="114">
        <v>19.667999999999999</v>
      </c>
      <c r="D43" s="114">
        <v>19.667999999999999</v>
      </c>
      <c r="E43" s="114">
        <v>19.667999999999999</v>
      </c>
      <c r="F43" s="114">
        <v>19.667999999999999</v>
      </c>
      <c r="G43" s="114">
        <v>19.667999999999999</v>
      </c>
      <c r="H43" s="114">
        <v>19.667999999999999</v>
      </c>
      <c r="I43" s="114">
        <v>19.667999999999999</v>
      </c>
      <c r="J43" s="114">
        <v>19.667999999999999</v>
      </c>
      <c r="K43" s="114">
        <v>19.667999999999999</v>
      </c>
      <c r="L43" s="114">
        <v>19.667999999999999</v>
      </c>
      <c r="M43" s="114">
        <v>19.667999999999999</v>
      </c>
      <c r="N43" s="114">
        <v>19.667999999999999</v>
      </c>
      <c r="O43" s="114">
        <v>19.667999999999999</v>
      </c>
      <c r="P43" s="114">
        <v>19.667999999999999</v>
      </c>
      <c r="Q43" s="114">
        <v>19.667999999999999</v>
      </c>
      <c r="R43" s="114">
        <v>19.667999999999999</v>
      </c>
      <c r="S43" s="114">
        <v>19.667999999999999</v>
      </c>
      <c r="T43" s="114">
        <v>19.667999999999999</v>
      </c>
      <c r="U43" s="114">
        <v>19.667999999999999</v>
      </c>
      <c r="V43" s="114">
        <v>19.667999999999999</v>
      </c>
      <c r="W43" s="114">
        <v>24.585000000000001</v>
      </c>
      <c r="X43" s="114">
        <v>24.585000000000001</v>
      </c>
      <c r="Y43" s="114">
        <v>24.585000000000001</v>
      </c>
      <c r="Z43" s="114">
        <v>24.585000000000001</v>
      </c>
      <c r="AA43" s="2"/>
      <c r="AB43" s="2"/>
    </row>
    <row r="44" spans="1:28" x14ac:dyDescent="0.2">
      <c r="A44" s="40"/>
      <c r="B44" s="6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"/>
      <c r="Y44" s="2"/>
      <c r="Z44" s="2"/>
      <c r="AA44" s="2"/>
      <c r="AB44" s="2"/>
    </row>
    <row r="45" spans="1:28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8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8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8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  <colBreaks count="1" manualBreakCount="1">
    <brk id="14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view="pageBreakPreview" zoomScale="109" zoomScaleNormal="109" zoomScalePageLayoutView="109" workbookViewId="0">
      <selection sqref="A1:XFD1048576"/>
    </sheetView>
  </sheetViews>
  <sheetFormatPr defaultColWidth="8.5546875" defaultRowHeight="15" x14ac:dyDescent="0.2"/>
  <cols>
    <col min="1" max="2" width="19.5546875" customWidth="1"/>
    <col min="3" max="3" width="21.5546875" customWidth="1"/>
    <col min="4" max="4" width="11.88671875" bestFit="1" customWidth="1"/>
    <col min="5" max="5" width="14" bestFit="1" customWidth="1"/>
    <col min="6" max="6" width="12" customWidth="1"/>
    <col min="7" max="7" width="10.33203125" customWidth="1"/>
    <col min="8" max="8" width="13.109375" customWidth="1"/>
  </cols>
  <sheetData>
    <row r="1" spans="1:5" ht="15.75" x14ac:dyDescent="0.25">
      <c r="A1" s="53" t="s">
        <v>188</v>
      </c>
      <c r="B1" s="54"/>
      <c r="C1" s="55" t="s">
        <v>280</v>
      </c>
    </row>
    <row r="2" spans="1:5" ht="15.75" x14ac:dyDescent="0.25">
      <c r="A2" s="56"/>
      <c r="B2" s="57"/>
      <c r="C2" s="58" t="s">
        <v>41</v>
      </c>
    </row>
    <row r="3" spans="1:5" ht="15.75" x14ac:dyDescent="0.25">
      <c r="A3" s="65"/>
      <c r="B3" s="175" t="s">
        <v>181</v>
      </c>
      <c r="C3" s="175" t="s">
        <v>182</v>
      </c>
    </row>
    <row r="4" spans="1:5" s="2" customFormat="1" ht="37.5" customHeight="1" x14ac:dyDescent="0.2">
      <c r="A4" s="172" t="s">
        <v>14</v>
      </c>
      <c r="B4" s="326">
        <v>3755232</v>
      </c>
      <c r="C4" s="173">
        <v>312936</v>
      </c>
      <c r="D4" s="295"/>
      <c r="E4" s="264"/>
    </row>
    <row r="5" spans="1:5" s="2" customFormat="1" ht="37.5" customHeight="1" x14ac:dyDescent="0.2">
      <c r="A5" s="174" t="s">
        <v>183</v>
      </c>
      <c r="B5" s="348">
        <v>0</v>
      </c>
      <c r="C5" s="349"/>
      <c r="D5" s="264"/>
      <c r="E5" s="264"/>
    </row>
    <row r="6" spans="1:5" s="2" customFormat="1" ht="37.5" customHeight="1" x14ac:dyDescent="0.2">
      <c r="A6" s="345" t="s">
        <v>279</v>
      </c>
      <c r="B6" s="346"/>
      <c r="C6" s="347"/>
      <c r="D6" s="264"/>
      <c r="E6" s="264"/>
    </row>
    <row r="7" spans="1:5" x14ac:dyDescent="0.2">
      <c r="A7" s="20"/>
      <c r="B7" s="20"/>
      <c r="C7" s="20"/>
    </row>
    <row r="8" spans="1:5" x14ac:dyDescent="0.2">
      <c r="E8" s="263"/>
    </row>
    <row r="9" spans="1:5" x14ac:dyDescent="0.2">
      <c r="E9" s="171"/>
    </row>
    <row r="19" ht="33" customHeight="1" x14ac:dyDescent="0.2"/>
    <row r="20" ht="27" customHeight="1" x14ac:dyDescent="0.2"/>
  </sheetData>
  <mergeCells count="2">
    <mergeCell ref="A6:C6"/>
    <mergeCell ref="B5:C5"/>
  </mergeCells>
  <phoneticPr fontId="43" type="noConversion"/>
  <pageMargins left="1.1811023622047201" right="1.5748031496063" top="1.1811023622047201" bottom="0.78740157480314998" header="0.78740157480314998" footer="0.31496062992126"/>
  <pageSetup paperSize="9" scale="1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0"/>
  <sheetViews>
    <sheetView view="pageBreakPreview" workbookViewId="0">
      <pane xSplit="2" ySplit="3" topLeftCell="C4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8.5546875" defaultRowHeight="15" x14ac:dyDescent="0.2"/>
  <cols>
    <col min="1" max="1" width="18.5546875" customWidth="1"/>
    <col min="2" max="2" width="8.109375" bestFit="1" customWidth="1"/>
    <col min="3" max="26" width="8" customWidth="1"/>
  </cols>
  <sheetData>
    <row r="1" spans="1:30" ht="15.75" x14ac:dyDescent="0.25">
      <c r="A1" s="53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 t="s">
        <v>280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 t="s">
        <v>280</v>
      </c>
      <c r="AA1" s="40"/>
      <c r="AB1" s="40"/>
      <c r="AC1" s="40"/>
      <c r="AD1" s="40"/>
    </row>
    <row r="2" spans="1:30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  <c r="AA2" s="40"/>
      <c r="AB2" s="40"/>
      <c r="AC2" s="40"/>
      <c r="AD2" s="40"/>
    </row>
    <row r="3" spans="1:30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30" ht="18.75" customHeight="1" x14ac:dyDescent="0.2">
      <c r="A4" s="23" t="s">
        <v>126</v>
      </c>
      <c r="B4" s="24">
        <v>21450.878298078191</v>
      </c>
      <c r="C4" s="25">
        <v>1185.5749149039095</v>
      </c>
      <c r="D4" s="25">
        <v>1066.5949149039097</v>
      </c>
      <c r="E4" s="25">
        <v>1066.5949149039097</v>
      </c>
      <c r="F4" s="25">
        <v>1066.5949149039097</v>
      </c>
      <c r="G4" s="25">
        <v>1066.5949149039097</v>
      </c>
      <c r="H4" s="25">
        <v>1066.5949149039097</v>
      </c>
      <c r="I4" s="25">
        <v>1066.5949149039097</v>
      </c>
      <c r="J4" s="25">
        <v>1066.5949149039097</v>
      </c>
      <c r="K4" s="25">
        <v>1066.5949149039097</v>
      </c>
      <c r="L4" s="25">
        <v>1066.5949149039097</v>
      </c>
      <c r="M4" s="25">
        <v>1066.5949149039097</v>
      </c>
      <c r="N4" s="25">
        <v>1066.5949149039097</v>
      </c>
      <c r="O4" s="25">
        <v>1066.5949149039097</v>
      </c>
      <c r="P4" s="25">
        <v>1066.5949149039097</v>
      </c>
      <c r="Q4" s="25">
        <v>1066.5949149039097</v>
      </c>
      <c r="R4" s="25">
        <v>1066.5949149039097</v>
      </c>
      <c r="S4" s="25">
        <v>1066.5949149039097</v>
      </c>
      <c r="T4" s="25">
        <v>1066.5949149039097</v>
      </c>
      <c r="U4" s="25">
        <v>1066.5949149039097</v>
      </c>
      <c r="V4" s="25">
        <v>1066.5949149039097</v>
      </c>
      <c r="W4" s="25">
        <v>1066.5949149039097</v>
      </c>
      <c r="X4" s="25">
        <v>1066.5949149039097</v>
      </c>
      <c r="Y4" s="25">
        <v>1066.5949149039097</v>
      </c>
      <c r="Z4" s="25">
        <v>1066.5949149039097</v>
      </c>
      <c r="AA4" s="2"/>
      <c r="AB4" s="2"/>
      <c r="AC4" s="2"/>
      <c r="AD4" s="2"/>
    </row>
    <row r="5" spans="1:30" ht="18.75" customHeight="1" x14ac:dyDescent="0.2">
      <c r="A5" s="23" t="s">
        <v>116</v>
      </c>
      <c r="B5" s="24">
        <v>13641.672</v>
      </c>
      <c r="C5" s="25">
        <v>1147.2239999999999</v>
      </c>
      <c r="D5" s="25">
        <v>600</v>
      </c>
      <c r="E5" s="25">
        <v>600</v>
      </c>
      <c r="F5" s="25">
        <v>600</v>
      </c>
      <c r="G5" s="25">
        <v>600</v>
      </c>
      <c r="H5" s="25">
        <v>600</v>
      </c>
      <c r="I5" s="25">
        <v>600</v>
      </c>
      <c r="J5" s="25">
        <v>600</v>
      </c>
      <c r="K5" s="25">
        <v>600</v>
      </c>
      <c r="L5" s="25">
        <v>600</v>
      </c>
      <c r="M5" s="25">
        <v>600</v>
      </c>
      <c r="N5" s="25">
        <v>600</v>
      </c>
      <c r="O5" s="25">
        <v>1147.2239999999999</v>
      </c>
      <c r="P5" s="25">
        <v>1147.2239999999999</v>
      </c>
      <c r="Q5" s="25">
        <v>600</v>
      </c>
      <c r="R5" s="25">
        <v>600</v>
      </c>
      <c r="S5" s="25">
        <v>600</v>
      </c>
      <c r="T5" s="25">
        <v>600</v>
      </c>
      <c r="U5" s="25">
        <v>600</v>
      </c>
      <c r="V5" s="25">
        <v>600</v>
      </c>
      <c r="W5" s="25">
        <v>600</v>
      </c>
      <c r="X5" s="25">
        <v>600</v>
      </c>
      <c r="Y5" s="25">
        <v>600</v>
      </c>
      <c r="Z5" s="25">
        <v>600</v>
      </c>
      <c r="AA5" s="2"/>
      <c r="AB5" s="2"/>
      <c r="AC5" s="2"/>
      <c r="AD5" s="2"/>
    </row>
    <row r="6" spans="1:30" ht="18.75" customHeight="1" x14ac:dyDescent="0.2">
      <c r="A6" s="23" t="s">
        <v>13</v>
      </c>
      <c r="B6" s="24">
        <v>2341.7123986227516</v>
      </c>
      <c r="C6" s="25">
        <v>89.868799999999993</v>
      </c>
      <c r="D6" s="25">
        <v>92.564863999999986</v>
      </c>
      <c r="E6" s="25">
        <v>95.287888639999977</v>
      </c>
      <c r="F6" s="25">
        <v>98.038143526399978</v>
      </c>
      <c r="G6" s="25">
        <v>100.81590096166398</v>
      </c>
      <c r="H6" s="25">
        <v>103.62143597128062</v>
      </c>
      <c r="I6" s="25">
        <v>106.45502633099342</v>
      </c>
      <c r="J6" s="25">
        <v>109.31695259430336</v>
      </c>
      <c r="K6" s="25">
        <v>112.2074981202464</v>
      </c>
      <c r="L6" s="25">
        <v>115.12694910144887</v>
      </c>
      <c r="M6" s="25">
        <v>118.07559459246336</v>
      </c>
      <c r="N6" s="25">
        <v>121.05372653838799</v>
      </c>
      <c r="O6" s="25">
        <v>124.06163980377188</v>
      </c>
      <c r="P6" s="25">
        <v>127.0996322018096</v>
      </c>
      <c r="Q6" s="25">
        <v>130.1680045238277</v>
      </c>
      <c r="R6" s="25">
        <v>133.26706056906596</v>
      </c>
      <c r="S6" s="25">
        <v>136.39710717475663</v>
      </c>
      <c r="T6" s="25">
        <v>139.5584542465042</v>
      </c>
      <c r="U6" s="25">
        <v>142.75141478896924</v>
      </c>
      <c r="V6" s="25">
        <v>145.97630493685892</v>
      </c>
      <c r="W6" s="25">
        <v>149.23344398622754</v>
      </c>
      <c r="X6" s="25">
        <v>152.5231544260898</v>
      </c>
      <c r="Y6" s="25">
        <v>155.84576197035071</v>
      </c>
      <c r="Z6" s="25">
        <v>159.20159559005424</v>
      </c>
      <c r="AA6" s="2"/>
      <c r="AB6" s="2"/>
      <c r="AC6" s="2"/>
      <c r="AD6" s="2"/>
    </row>
    <row r="7" spans="1:30" ht="18.75" customHeight="1" x14ac:dyDescent="0.2">
      <c r="A7" s="23" t="s">
        <v>19</v>
      </c>
      <c r="B7" s="24">
        <v>650</v>
      </c>
      <c r="C7" s="25">
        <v>650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"/>
      <c r="AB7" s="2"/>
      <c r="AC7" s="2"/>
      <c r="AD7" s="2"/>
    </row>
    <row r="8" spans="1:30" ht="18.75" customHeight="1" x14ac:dyDescent="0.2">
      <c r="A8" s="23" t="s">
        <v>20</v>
      </c>
      <c r="B8" s="24">
        <v>8313.6477907146855</v>
      </c>
      <c r="C8" s="25">
        <v>934.73213974436317</v>
      </c>
      <c r="D8" s="25">
        <v>543.7652681357431</v>
      </c>
      <c r="E8" s="25">
        <v>348.46996418925954</v>
      </c>
      <c r="F8" s="25">
        <v>351.95466383115212</v>
      </c>
      <c r="G8" s="25">
        <v>355.47421046946369</v>
      </c>
      <c r="H8" s="25">
        <v>359.02895257415832</v>
      </c>
      <c r="I8" s="25">
        <v>362.61924209989991</v>
      </c>
      <c r="J8" s="25">
        <v>366.24543452089893</v>
      </c>
      <c r="K8" s="25">
        <v>369.9078888661079</v>
      </c>
      <c r="L8" s="25">
        <v>373.60696775476902</v>
      </c>
      <c r="M8" s="25">
        <v>377.34303743231675</v>
      </c>
      <c r="N8" s="25">
        <v>381.11646780663983</v>
      </c>
      <c r="O8" s="25">
        <v>384.92763248470629</v>
      </c>
      <c r="P8" s="25">
        <v>388.77690880955339</v>
      </c>
      <c r="Q8" s="25">
        <v>392.66467789764897</v>
      </c>
      <c r="R8" s="25">
        <v>396.59132467662545</v>
      </c>
      <c r="S8" s="25">
        <v>400.55723792339165</v>
      </c>
      <c r="T8" s="25">
        <v>404.56281030262556</v>
      </c>
      <c r="U8" s="25">
        <v>408.60843840565184</v>
      </c>
      <c r="V8" s="25">
        <v>412.69452278970834</v>
      </c>
      <c r="W8" s="25">
        <v>416.82146801760541</v>
      </c>
      <c r="X8" s="25">
        <v>420.9896826977814</v>
      </c>
      <c r="Y8" s="25">
        <v>425.1995795247592</v>
      </c>
      <c r="Z8" s="25">
        <v>429.45157532000678</v>
      </c>
      <c r="AA8" s="2"/>
      <c r="AB8" s="2"/>
      <c r="AC8" s="2"/>
      <c r="AD8" s="2"/>
    </row>
    <row r="9" spans="1:30" ht="18.75" customHeight="1" x14ac:dyDescent="0.2">
      <c r="A9" s="23" t="s">
        <v>31</v>
      </c>
      <c r="B9" s="24">
        <v>988.71702771328557</v>
      </c>
      <c r="C9" s="25">
        <v>44.229277436120981</v>
      </c>
      <c r="D9" s="25">
        <v>49.709881593534966</v>
      </c>
      <c r="E9" s="25">
        <v>49.709881593534966</v>
      </c>
      <c r="F9" s="25">
        <v>49.709881593534966</v>
      </c>
      <c r="G9" s="25">
        <v>49.709881593534966</v>
      </c>
      <c r="H9" s="25">
        <v>49.709881593534966</v>
      </c>
      <c r="I9" s="25">
        <v>49.709881593534966</v>
      </c>
      <c r="J9" s="25">
        <v>49.709881593534966</v>
      </c>
      <c r="K9" s="25">
        <v>49.709881593534966</v>
      </c>
      <c r="L9" s="25">
        <v>49.709881593534966</v>
      </c>
      <c r="M9" s="25">
        <v>49.709881593534966</v>
      </c>
      <c r="N9" s="25">
        <v>49.709881593534966</v>
      </c>
      <c r="O9" s="25">
        <v>49.709881593534966</v>
      </c>
      <c r="P9" s="25">
        <v>49.709881593534966</v>
      </c>
      <c r="Q9" s="25">
        <v>49.709881593534966</v>
      </c>
      <c r="R9" s="25">
        <v>49.709881593534966</v>
      </c>
      <c r="S9" s="25">
        <v>49.709881593534966</v>
      </c>
      <c r="T9" s="25">
        <v>49.709881593534966</v>
      </c>
      <c r="U9" s="25">
        <v>49.709881593534966</v>
      </c>
      <c r="V9" s="25">
        <v>49.709881593534966</v>
      </c>
      <c r="W9" s="25">
        <v>49.709881593534966</v>
      </c>
      <c r="X9" s="25">
        <v>49.709881593534966</v>
      </c>
      <c r="Y9" s="25">
        <v>49.709881593534966</v>
      </c>
      <c r="Z9" s="25">
        <v>49.709881593534966</v>
      </c>
      <c r="AA9" s="2"/>
      <c r="AB9" s="2"/>
      <c r="AC9" s="2"/>
      <c r="AD9" s="2"/>
    </row>
    <row r="10" spans="1:30" s="40" customFormat="1" ht="18.75" customHeight="1" x14ac:dyDescent="0.2">
      <c r="A10" s="23" t="s">
        <v>259</v>
      </c>
      <c r="B10" s="24">
        <v>800</v>
      </c>
      <c r="C10" s="25">
        <v>40</v>
      </c>
      <c r="D10" s="25">
        <v>40</v>
      </c>
      <c r="E10" s="25">
        <v>40</v>
      </c>
      <c r="F10" s="25">
        <v>40</v>
      </c>
      <c r="G10" s="25">
        <v>40</v>
      </c>
      <c r="H10" s="25">
        <v>40</v>
      </c>
      <c r="I10" s="25">
        <v>40</v>
      </c>
      <c r="J10" s="25">
        <v>40</v>
      </c>
      <c r="K10" s="25">
        <v>40</v>
      </c>
      <c r="L10" s="25">
        <v>40</v>
      </c>
      <c r="M10" s="25">
        <v>40</v>
      </c>
      <c r="N10" s="25">
        <v>40</v>
      </c>
      <c r="O10" s="25">
        <v>40</v>
      </c>
      <c r="P10" s="25">
        <v>40</v>
      </c>
      <c r="Q10" s="25">
        <v>40</v>
      </c>
      <c r="R10" s="25">
        <v>40</v>
      </c>
      <c r="S10" s="25">
        <v>40</v>
      </c>
      <c r="T10" s="25">
        <v>40</v>
      </c>
      <c r="U10" s="25">
        <v>40</v>
      </c>
      <c r="V10" s="25">
        <v>40</v>
      </c>
      <c r="W10" s="25">
        <v>40</v>
      </c>
      <c r="X10" s="25">
        <v>40</v>
      </c>
      <c r="Y10" s="25">
        <v>40</v>
      </c>
      <c r="Z10" s="25">
        <v>40</v>
      </c>
      <c r="AA10" s="39"/>
      <c r="AB10" s="39"/>
      <c r="AC10" s="39"/>
      <c r="AD10" s="39"/>
    </row>
    <row r="11" spans="1:30" ht="18.75" customHeight="1" x14ac:dyDescent="0.2">
      <c r="A11" s="187" t="s">
        <v>0</v>
      </c>
      <c r="B11" s="26">
        <v>48186.627515128908</v>
      </c>
      <c r="C11" s="26">
        <v>4091.6291320843934</v>
      </c>
      <c r="D11" s="26">
        <v>2392.6349286331879</v>
      </c>
      <c r="E11" s="26">
        <v>2200.0626493267041</v>
      </c>
      <c r="F11" s="26">
        <v>2206.2976038549969</v>
      </c>
      <c r="G11" s="26">
        <v>2212.5949079285724</v>
      </c>
      <c r="H11" s="26">
        <v>2218.9551850428838</v>
      </c>
      <c r="I11" s="26">
        <v>2225.3790649283383</v>
      </c>
      <c r="J11" s="26">
        <v>2231.8671836126468</v>
      </c>
      <c r="K11" s="26">
        <v>2238.4201834837991</v>
      </c>
      <c r="L11" s="26">
        <v>2245.0387133536628</v>
      </c>
      <c r="M11" s="26">
        <v>2251.7234285222248</v>
      </c>
      <c r="N11" s="26">
        <v>2258.4749908424728</v>
      </c>
      <c r="O11" s="26">
        <v>2812.5180687859233</v>
      </c>
      <c r="P11" s="26">
        <v>2819.4053375088079</v>
      </c>
      <c r="Q11" s="26">
        <v>2279.1374789189213</v>
      </c>
      <c r="R11" s="26">
        <v>2286.1631817431362</v>
      </c>
      <c r="S11" s="26">
        <v>2293.2591415955931</v>
      </c>
      <c r="T11" s="26">
        <v>2300.4260610465744</v>
      </c>
      <c r="U11" s="26">
        <v>2307.6646496920657</v>
      </c>
      <c r="V11" s="26">
        <v>2314.9756242240119</v>
      </c>
      <c r="W11" s="26">
        <v>2322.359708501278</v>
      </c>
      <c r="X11" s="26">
        <v>2329.817633621316</v>
      </c>
      <c r="Y11" s="26">
        <v>2337.3501379925547</v>
      </c>
      <c r="Z11" s="26">
        <v>2344.9579674075057</v>
      </c>
      <c r="AA11" s="2"/>
      <c r="AB11" s="2"/>
      <c r="AC11" s="2"/>
      <c r="AD11" s="2"/>
    </row>
    <row r="12" spans="1:30" ht="18.75" customHeight="1" x14ac:dyDescent="0.2">
      <c r="A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.75" customHeight="1" x14ac:dyDescent="0.2">
      <c r="A13" s="2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.75" customHeight="1" x14ac:dyDescent="0.25">
      <c r="A14" s="230" t="s">
        <v>230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2"/>
      <c r="W14" s="232"/>
      <c r="X14" s="232"/>
      <c r="Y14" s="232"/>
      <c r="Z14" s="232"/>
      <c r="AA14" s="2"/>
      <c r="AB14" s="2"/>
      <c r="AC14" s="2"/>
      <c r="AD14" s="2"/>
    </row>
    <row r="15" spans="1:30" ht="18.75" customHeight="1" x14ac:dyDescent="0.2">
      <c r="A15" s="23" t="s">
        <v>194</v>
      </c>
      <c r="B15" s="32"/>
      <c r="C15" s="25">
        <v>2674.6666666666665</v>
      </c>
      <c r="D15" s="25">
        <v>2754.9066666666663</v>
      </c>
      <c r="E15" s="25">
        <v>2835.9490666666661</v>
      </c>
      <c r="F15" s="25">
        <v>2917.8018906666662</v>
      </c>
      <c r="G15" s="25">
        <v>3000.4732429066662</v>
      </c>
      <c r="H15" s="25">
        <v>3083.9713086690663</v>
      </c>
      <c r="I15" s="25">
        <v>3168.3043550890902</v>
      </c>
      <c r="J15" s="25">
        <v>3253.4807319733145</v>
      </c>
      <c r="K15" s="25">
        <v>3339.5088726263812</v>
      </c>
      <c r="L15" s="25">
        <v>3426.3972946859785</v>
      </c>
      <c r="M15" s="25">
        <v>3514.1546009661715</v>
      </c>
      <c r="N15" s="25">
        <v>3602.7894803091667</v>
      </c>
      <c r="O15" s="25">
        <v>3692.3107084455919</v>
      </c>
      <c r="P15" s="25">
        <v>3782.727148863381</v>
      </c>
      <c r="Q15" s="25">
        <v>3874.0477536853482</v>
      </c>
      <c r="R15" s="25">
        <v>3966.2815645555352</v>
      </c>
      <c r="S15" s="25">
        <v>4059.4377135344239</v>
      </c>
      <c r="T15" s="25">
        <v>4153.5254240031018</v>
      </c>
      <c r="U15" s="25">
        <v>4248.5540115764661</v>
      </c>
      <c r="V15" s="25">
        <v>4344.5328850255637</v>
      </c>
      <c r="W15" s="25">
        <v>4441.471547209153</v>
      </c>
      <c r="X15" s="25">
        <v>4539.3795960145781</v>
      </c>
      <c r="Y15" s="25">
        <v>4638.2667253080572</v>
      </c>
      <c r="Z15" s="25">
        <v>4738.1427258944714</v>
      </c>
      <c r="AA15" s="2"/>
      <c r="AB15" s="2"/>
      <c r="AC15" s="2"/>
      <c r="AD15" s="2"/>
    </row>
    <row r="16" spans="1:30" ht="18.75" customHeight="1" x14ac:dyDescent="0.2">
      <c r="A16" s="186" t="s">
        <v>195</v>
      </c>
      <c r="B16" s="24">
        <v>2341.7123986227516</v>
      </c>
      <c r="C16" s="25">
        <v>89.868799999999993</v>
      </c>
      <c r="D16" s="25">
        <v>92.564863999999986</v>
      </c>
      <c r="E16" s="25">
        <v>95.287888639999977</v>
      </c>
      <c r="F16" s="25">
        <v>98.038143526399978</v>
      </c>
      <c r="G16" s="25">
        <v>100.81590096166398</v>
      </c>
      <c r="H16" s="25">
        <v>103.62143597128062</v>
      </c>
      <c r="I16" s="25">
        <v>106.45502633099342</v>
      </c>
      <c r="J16" s="25">
        <v>109.31695259430336</v>
      </c>
      <c r="K16" s="25">
        <v>112.2074981202464</v>
      </c>
      <c r="L16" s="25">
        <v>115.12694910144887</v>
      </c>
      <c r="M16" s="25">
        <v>118.07559459246336</v>
      </c>
      <c r="N16" s="25">
        <v>121.05372653838799</v>
      </c>
      <c r="O16" s="25">
        <v>124.06163980377188</v>
      </c>
      <c r="P16" s="25">
        <v>127.0996322018096</v>
      </c>
      <c r="Q16" s="25">
        <v>130.1680045238277</v>
      </c>
      <c r="R16" s="25">
        <v>133.26706056906596</v>
      </c>
      <c r="S16" s="25">
        <v>136.39710717475663</v>
      </c>
      <c r="T16" s="25">
        <v>139.5584542465042</v>
      </c>
      <c r="U16" s="25">
        <v>142.75141478896924</v>
      </c>
      <c r="V16" s="25">
        <v>145.97630493685892</v>
      </c>
      <c r="W16" s="25">
        <v>149.23344398622754</v>
      </c>
      <c r="X16" s="25">
        <v>152.5231544260898</v>
      </c>
      <c r="Y16" s="25">
        <v>155.84576197035071</v>
      </c>
      <c r="Z16" s="25">
        <v>159.20159559005424</v>
      </c>
      <c r="AA16" s="2"/>
      <c r="AB16" s="2"/>
      <c r="AC16" s="2"/>
      <c r="AD16" s="2"/>
    </row>
    <row r="17" spans="1:30" ht="18.75" customHeight="1" x14ac:dyDescent="0.2">
      <c r="A17" s="318"/>
      <c r="B17" s="31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30" ht="18.75" customHeight="1" x14ac:dyDescent="0.2">
      <c r="A18" s="320" t="s">
        <v>245</v>
      </c>
      <c r="B18" s="80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2"/>
      <c r="O18" s="323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2"/>
    </row>
    <row r="19" spans="1:30" ht="18.75" customHeight="1" x14ac:dyDescent="0.2">
      <c r="A19" s="188" t="s">
        <v>193</v>
      </c>
      <c r="B19" s="24">
        <v>200</v>
      </c>
      <c r="C19" s="84">
        <v>10</v>
      </c>
      <c r="D19" s="84">
        <v>10</v>
      </c>
      <c r="E19" s="84">
        <v>10</v>
      </c>
      <c r="F19" s="84">
        <v>10</v>
      </c>
      <c r="G19" s="84">
        <v>10</v>
      </c>
      <c r="H19" s="84">
        <v>10</v>
      </c>
      <c r="I19" s="84">
        <v>10</v>
      </c>
      <c r="J19" s="84">
        <v>10</v>
      </c>
      <c r="K19" s="84">
        <v>10</v>
      </c>
      <c r="L19" s="84">
        <v>10</v>
      </c>
      <c r="M19" s="84">
        <v>10</v>
      </c>
      <c r="N19" s="84">
        <v>10</v>
      </c>
      <c r="O19" s="84">
        <v>10</v>
      </c>
      <c r="P19" s="84">
        <v>10</v>
      </c>
      <c r="Q19" s="84">
        <v>10</v>
      </c>
      <c r="R19" s="84">
        <v>10</v>
      </c>
      <c r="S19" s="84">
        <v>10</v>
      </c>
      <c r="T19" s="84">
        <v>10</v>
      </c>
      <c r="U19" s="84">
        <v>10</v>
      </c>
      <c r="V19" s="84">
        <v>10</v>
      </c>
      <c r="W19" s="84">
        <v>10</v>
      </c>
      <c r="X19" s="84">
        <v>10</v>
      </c>
      <c r="Y19" s="84">
        <v>10</v>
      </c>
      <c r="Z19" s="84">
        <v>10</v>
      </c>
      <c r="AA19" s="2"/>
      <c r="AB19" s="2"/>
      <c r="AC19" s="2"/>
      <c r="AD19" s="2"/>
    </row>
    <row r="20" spans="1:30" ht="18.75" customHeight="1" x14ac:dyDescent="0.2">
      <c r="A20" s="188" t="s">
        <v>244</v>
      </c>
      <c r="B20" s="24">
        <v>600</v>
      </c>
      <c r="C20" s="84">
        <v>30</v>
      </c>
      <c r="D20" s="84">
        <v>30</v>
      </c>
      <c r="E20" s="84">
        <v>30</v>
      </c>
      <c r="F20" s="84">
        <v>30</v>
      </c>
      <c r="G20" s="84">
        <v>30</v>
      </c>
      <c r="H20" s="84">
        <v>30</v>
      </c>
      <c r="I20" s="84">
        <v>30</v>
      </c>
      <c r="J20" s="84">
        <v>30</v>
      </c>
      <c r="K20" s="84">
        <v>30</v>
      </c>
      <c r="L20" s="84">
        <v>30</v>
      </c>
      <c r="M20" s="84">
        <v>30</v>
      </c>
      <c r="N20" s="84">
        <v>30</v>
      </c>
      <c r="O20" s="84">
        <v>30</v>
      </c>
      <c r="P20" s="84">
        <v>30</v>
      </c>
      <c r="Q20" s="84">
        <v>30</v>
      </c>
      <c r="R20" s="84">
        <v>30</v>
      </c>
      <c r="S20" s="84">
        <v>30</v>
      </c>
      <c r="T20" s="84">
        <v>30</v>
      </c>
      <c r="U20" s="84">
        <v>30</v>
      </c>
      <c r="V20" s="84">
        <v>30</v>
      </c>
      <c r="W20" s="84">
        <v>30</v>
      </c>
      <c r="X20" s="84">
        <v>30</v>
      </c>
      <c r="Y20" s="84">
        <v>30</v>
      </c>
      <c r="Z20" s="84">
        <v>30</v>
      </c>
      <c r="AA20" s="2"/>
      <c r="AB20" s="2"/>
      <c r="AC20" s="2"/>
      <c r="AD20" s="2"/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75" orientation="landscape" r:id="rId1"/>
  <colBreaks count="1" manualBreakCount="1">
    <brk id="14" max="1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view="pageBreakPreview" zoomScale="85" zoomScaleNormal="113" zoomScaleSheetLayoutView="85" zoomScalePageLayoutView="113" workbookViewId="0">
      <pane xSplit="1" ySplit="5" topLeftCell="B6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8.5546875" defaultRowHeight="15" x14ac:dyDescent="0.2"/>
  <cols>
    <col min="1" max="1" width="28.33203125" customWidth="1"/>
    <col min="2" max="2" width="10.88671875" customWidth="1"/>
    <col min="3" max="3" width="6.109375" customWidth="1"/>
    <col min="4" max="4" width="9" bestFit="1" customWidth="1"/>
    <col min="5" max="5" width="8.109375" bestFit="1" customWidth="1"/>
    <col min="6" max="6" width="7.33203125" bestFit="1" customWidth="1"/>
    <col min="7" max="7" width="8.109375" bestFit="1" customWidth="1"/>
    <col min="8" max="8" width="7.5546875" bestFit="1" customWidth="1"/>
    <col min="9" max="10" width="10.33203125" customWidth="1"/>
    <col min="12" max="12" width="2.33203125" customWidth="1"/>
    <col min="13" max="13" width="11.33203125" bestFit="1" customWidth="1"/>
  </cols>
  <sheetData>
    <row r="1" spans="1:11" ht="15.75" x14ac:dyDescent="0.25">
      <c r="A1" s="53" t="s">
        <v>124</v>
      </c>
      <c r="B1" s="54"/>
      <c r="C1" s="54"/>
      <c r="D1" s="54"/>
      <c r="E1" s="54"/>
      <c r="F1" s="54"/>
      <c r="G1" s="54"/>
      <c r="H1" s="54"/>
      <c r="I1" s="54"/>
      <c r="J1" s="265" t="s">
        <v>280</v>
      </c>
    </row>
    <row r="2" spans="1:11" ht="15.75" x14ac:dyDescent="0.25">
      <c r="A2" s="56"/>
      <c r="B2" s="57"/>
      <c r="C2" s="57"/>
      <c r="D2" s="57"/>
      <c r="E2" s="57"/>
      <c r="F2" s="57"/>
      <c r="G2" s="57"/>
      <c r="H2" s="57"/>
      <c r="I2" s="57"/>
      <c r="J2" s="58" t="s">
        <v>41</v>
      </c>
    </row>
    <row r="3" spans="1:11" x14ac:dyDescent="0.2">
      <c r="A3" s="40"/>
      <c r="B3" s="39"/>
      <c r="C3" s="39"/>
      <c r="D3" s="39"/>
      <c r="E3" s="40"/>
      <c r="F3" s="40"/>
      <c r="G3" s="40"/>
      <c r="H3" s="40"/>
    </row>
    <row r="4" spans="1:11" x14ac:dyDescent="0.2">
      <c r="A4" s="128" t="s">
        <v>125</v>
      </c>
      <c r="B4" s="116"/>
      <c r="C4" s="116"/>
      <c r="D4" s="116"/>
      <c r="E4" s="117"/>
      <c r="F4" s="117"/>
      <c r="G4" s="118"/>
      <c r="H4" s="119"/>
      <c r="I4" s="119"/>
      <c r="J4" s="119"/>
    </row>
    <row r="5" spans="1:11" ht="25.5" x14ac:dyDescent="0.2">
      <c r="A5" s="129"/>
      <c r="B5" s="52" t="s">
        <v>62</v>
      </c>
      <c r="C5" s="52" t="s">
        <v>63</v>
      </c>
      <c r="D5" s="51" t="s">
        <v>42</v>
      </c>
      <c r="E5" s="51" t="s">
        <v>56</v>
      </c>
      <c r="F5" s="51" t="s">
        <v>55</v>
      </c>
      <c r="G5" s="52" t="s">
        <v>74</v>
      </c>
      <c r="H5" s="52" t="s">
        <v>128</v>
      </c>
      <c r="I5" s="51" t="s">
        <v>60</v>
      </c>
      <c r="J5" s="51" t="s">
        <v>61</v>
      </c>
    </row>
    <row r="6" spans="1:11" x14ac:dyDescent="0.2">
      <c r="A6" s="27"/>
      <c r="B6" s="43"/>
      <c r="C6" s="43"/>
      <c r="D6" s="43"/>
      <c r="E6" s="291">
        <v>0.3</v>
      </c>
      <c r="F6" s="291">
        <v>0.8</v>
      </c>
      <c r="G6" s="292">
        <v>785</v>
      </c>
      <c r="H6" s="43"/>
      <c r="I6" s="43"/>
      <c r="J6" s="43"/>
    </row>
    <row r="7" spans="1:11" x14ac:dyDescent="0.2">
      <c r="A7" s="27" t="s">
        <v>43</v>
      </c>
      <c r="B7" s="43"/>
      <c r="C7" s="43"/>
      <c r="D7" s="43"/>
      <c r="E7" s="291">
        <v>0.2</v>
      </c>
      <c r="F7" s="293"/>
      <c r="G7" s="292">
        <v>83</v>
      </c>
      <c r="H7" s="43"/>
      <c r="I7" s="43"/>
      <c r="J7" s="43"/>
    </row>
    <row r="8" spans="1:11" x14ac:dyDescent="0.2">
      <c r="A8" s="22" t="s">
        <v>243</v>
      </c>
      <c r="B8" s="46">
        <v>1</v>
      </c>
      <c r="C8" s="46">
        <v>1</v>
      </c>
      <c r="D8" s="42">
        <v>1250</v>
      </c>
      <c r="E8" s="62">
        <v>0</v>
      </c>
      <c r="F8" s="62">
        <v>0.8</v>
      </c>
      <c r="G8" s="41">
        <v>785</v>
      </c>
      <c r="H8" s="46">
        <v>3035</v>
      </c>
      <c r="I8" s="46">
        <v>3035</v>
      </c>
      <c r="J8" s="46">
        <v>3035</v>
      </c>
    </row>
    <row r="9" spans="1:11" x14ac:dyDescent="0.2">
      <c r="A9" s="22" t="s">
        <v>45</v>
      </c>
      <c r="B9" s="46">
        <v>1</v>
      </c>
      <c r="C9" s="46">
        <v>1</v>
      </c>
      <c r="D9" s="42">
        <v>990</v>
      </c>
      <c r="E9" s="62">
        <v>0</v>
      </c>
      <c r="F9" s="62">
        <v>0.8</v>
      </c>
      <c r="G9" s="41">
        <v>785</v>
      </c>
      <c r="H9" s="46">
        <v>2567</v>
      </c>
      <c r="I9" s="46">
        <v>2567</v>
      </c>
      <c r="J9" s="46">
        <v>2567</v>
      </c>
    </row>
    <row r="10" spans="1:11" x14ac:dyDescent="0.2">
      <c r="A10" s="22" t="s">
        <v>257</v>
      </c>
      <c r="B10" s="46">
        <v>5</v>
      </c>
      <c r="C10" s="46">
        <v>2</v>
      </c>
      <c r="D10" s="42">
        <v>1400</v>
      </c>
      <c r="E10" s="62">
        <v>0</v>
      </c>
      <c r="F10" s="62">
        <v>0.8</v>
      </c>
      <c r="G10" s="41">
        <v>785</v>
      </c>
      <c r="H10" s="46">
        <v>3305</v>
      </c>
      <c r="I10" s="46">
        <v>16525</v>
      </c>
      <c r="J10" s="46">
        <v>6610</v>
      </c>
    </row>
    <row r="11" spans="1:11" x14ac:dyDescent="0.2">
      <c r="A11" s="22" t="s">
        <v>44</v>
      </c>
      <c r="B11" s="46">
        <v>1</v>
      </c>
      <c r="C11" s="46">
        <v>1</v>
      </c>
      <c r="D11" s="42">
        <v>17515</v>
      </c>
      <c r="E11" s="62">
        <v>0</v>
      </c>
      <c r="F11" s="62">
        <v>0.8</v>
      </c>
      <c r="G11" s="41">
        <v>785</v>
      </c>
      <c r="H11" s="46">
        <v>32312</v>
      </c>
      <c r="I11" s="46">
        <v>32312</v>
      </c>
      <c r="J11" s="46">
        <v>32312</v>
      </c>
    </row>
    <row r="12" spans="1:11" x14ac:dyDescent="0.2">
      <c r="A12" s="22" t="s">
        <v>48</v>
      </c>
      <c r="B12" s="46">
        <v>1</v>
      </c>
      <c r="C12" s="46">
        <v>1</v>
      </c>
      <c r="D12" s="42">
        <v>8758</v>
      </c>
      <c r="E12" s="62">
        <v>0</v>
      </c>
      <c r="F12" s="62">
        <v>0.8</v>
      </c>
      <c r="G12" s="41">
        <v>785</v>
      </c>
      <c r="H12" s="46">
        <v>16549.400000000001</v>
      </c>
      <c r="I12" s="46">
        <v>16549.400000000001</v>
      </c>
      <c r="J12" s="46">
        <v>16549.400000000001</v>
      </c>
    </row>
    <row r="13" spans="1:11" x14ac:dyDescent="0.2">
      <c r="A13" s="27" t="s">
        <v>17</v>
      </c>
      <c r="B13" s="46"/>
      <c r="C13" s="46"/>
      <c r="D13" s="42"/>
      <c r="E13" s="62"/>
      <c r="F13" s="62"/>
      <c r="G13" s="62"/>
      <c r="H13" s="24"/>
      <c r="I13" s="24">
        <v>70988.399999999994</v>
      </c>
      <c r="J13" s="24">
        <v>61073.4</v>
      </c>
      <c r="K13">
        <v>851860.79999999993</v>
      </c>
    </row>
    <row r="14" spans="1:11" x14ac:dyDescent="0.2">
      <c r="A14" s="27" t="s">
        <v>111</v>
      </c>
      <c r="B14" s="46"/>
      <c r="C14" s="46"/>
      <c r="D14" s="42"/>
      <c r="E14" s="41"/>
      <c r="F14" s="41"/>
      <c r="G14" s="41"/>
      <c r="H14" s="46"/>
      <c r="I14" s="46"/>
      <c r="J14" s="46"/>
    </row>
    <row r="15" spans="1:11" x14ac:dyDescent="0.2">
      <c r="A15" s="84" t="s">
        <v>117</v>
      </c>
      <c r="B15" s="46">
        <v>1</v>
      </c>
      <c r="C15" s="46">
        <v>1</v>
      </c>
      <c r="D15" s="42">
        <v>1000</v>
      </c>
      <c r="E15" s="62">
        <v>0</v>
      </c>
      <c r="F15" s="62">
        <v>0</v>
      </c>
      <c r="G15" s="62">
        <v>0</v>
      </c>
      <c r="H15" s="46">
        <v>1000</v>
      </c>
      <c r="I15" s="46">
        <v>1000</v>
      </c>
      <c r="J15" s="46">
        <v>1000</v>
      </c>
    </row>
    <row r="16" spans="1:11" x14ac:dyDescent="0.2">
      <c r="A16" s="84" t="s">
        <v>246</v>
      </c>
      <c r="B16" s="46">
        <v>1</v>
      </c>
      <c r="C16" s="46">
        <v>1</v>
      </c>
      <c r="D16" s="42">
        <v>4350</v>
      </c>
      <c r="E16" s="62">
        <v>0</v>
      </c>
      <c r="F16" s="62">
        <v>0</v>
      </c>
      <c r="G16" s="62">
        <v>0</v>
      </c>
      <c r="H16" s="46">
        <v>4350</v>
      </c>
      <c r="I16" s="46">
        <v>4350</v>
      </c>
      <c r="J16" s="46">
        <v>4350</v>
      </c>
    </row>
    <row r="17" spans="1:10" x14ac:dyDescent="0.2">
      <c r="A17" s="84" t="s">
        <v>118</v>
      </c>
      <c r="B17" s="46">
        <v>5</v>
      </c>
      <c r="C17" s="46">
        <v>5</v>
      </c>
      <c r="D17" s="42">
        <v>80</v>
      </c>
      <c r="E17" s="62">
        <v>0</v>
      </c>
      <c r="F17" s="62">
        <v>0</v>
      </c>
      <c r="G17" s="62">
        <v>0</v>
      </c>
      <c r="H17" s="46">
        <v>80</v>
      </c>
      <c r="I17" s="46">
        <v>400</v>
      </c>
      <c r="J17" s="46">
        <v>400</v>
      </c>
    </row>
    <row r="18" spans="1:10" x14ac:dyDescent="0.2">
      <c r="A18" s="84" t="s">
        <v>119</v>
      </c>
      <c r="B18" s="46">
        <v>5</v>
      </c>
      <c r="C18" s="46">
        <v>5</v>
      </c>
      <c r="D18" s="42">
        <v>30</v>
      </c>
      <c r="E18" s="62">
        <v>0</v>
      </c>
      <c r="F18" s="62">
        <v>0</v>
      </c>
      <c r="G18" s="62">
        <v>0</v>
      </c>
      <c r="H18" s="46">
        <v>30</v>
      </c>
      <c r="I18" s="46">
        <v>150</v>
      </c>
      <c r="J18" s="46">
        <v>150</v>
      </c>
    </row>
    <row r="19" spans="1:10" x14ac:dyDescent="0.2">
      <c r="A19" s="84" t="s">
        <v>120</v>
      </c>
      <c r="B19" s="46">
        <v>1</v>
      </c>
      <c r="C19" s="46">
        <v>1</v>
      </c>
      <c r="D19" s="42">
        <v>3500</v>
      </c>
      <c r="E19" s="62">
        <v>0</v>
      </c>
      <c r="F19" s="62">
        <v>0</v>
      </c>
      <c r="G19" s="62">
        <v>0</v>
      </c>
      <c r="H19" s="46">
        <v>3500</v>
      </c>
      <c r="I19" s="46">
        <v>3500</v>
      </c>
      <c r="J19" s="46">
        <v>3500</v>
      </c>
    </row>
    <row r="20" spans="1:10" x14ac:dyDescent="0.2">
      <c r="A20" s="84" t="s">
        <v>72</v>
      </c>
      <c r="B20" s="46">
        <v>1</v>
      </c>
      <c r="C20" s="46">
        <v>1</v>
      </c>
      <c r="D20" s="42">
        <v>1000</v>
      </c>
      <c r="E20" s="62">
        <v>0</v>
      </c>
      <c r="F20" s="62">
        <v>0</v>
      </c>
      <c r="G20" s="62">
        <v>0</v>
      </c>
      <c r="H20" s="46">
        <v>1000</v>
      </c>
      <c r="I20" s="46">
        <v>1000</v>
      </c>
      <c r="J20" s="46">
        <v>1000</v>
      </c>
    </row>
    <row r="21" spans="1:10" x14ac:dyDescent="0.2">
      <c r="A21" s="84" t="s">
        <v>54</v>
      </c>
      <c r="B21" s="46">
        <v>1</v>
      </c>
      <c r="C21" s="46">
        <v>1</v>
      </c>
      <c r="D21" s="42">
        <v>2000</v>
      </c>
      <c r="E21" s="62">
        <v>0</v>
      </c>
      <c r="F21" s="62">
        <v>0</v>
      </c>
      <c r="G21" s="62">
        <v>0</v>
      </c>
      <c r="H21" s="46">
        <v>2000</v>
      </c>
      <c r="I21" s="46">
        <v>2000</v>
      </c>
      <c r="J21" s="46">
        <v>2000</v>
      </c>
    </row>
    <row r="22" spans="1:10" x14ac:dyDescent="0.2">
      <c r="A22" s="84" t="s">
        <v>53</v>
      </c>
      <c r="B22" s="46">
        <v>1</v>
      </c>
      <c r="C22" s="46">
        <v>1</v>
      </c>
      <c r="D22" s="42">
        <v>1000</v>
      </c>
      <c r="E22" s="62">
        <v>0</v>
      </c>
      <c r="F22" s="62">
        <v>0</v>
      </c>
      <c r="G22" s="62">
        <v>0</v>
      </c>
      <c r="H22" s="46">
        <v>1000</v>
      </c>
      <c r="I22" s="46">
        <v>1000</v>
      </c>
      <c r="J22" s="46">
        <v>1000</v>
      </c>
    </row>
    <row r="23" spans="1:10" x14ac:dyDescent="0.2">
      <c r="A23" s="84" t="s">
        <v>70</v>
      </c>
      <c r="B23" s="46">
        <v>1</v>
      </c>
      <c r="C23" s="46">
        <v>1</v>
      </c>
      <c r="D23" s="42">
        <v>2000</v>
      </c>
      <c r="E23" s="62">
        <v>0</v>
      </c>
      <c r="F23" s="62">
        <v>0</v>
      </c>
      <c r="G23" s="62">
        <v>0</v>
      </c>
      <c r="H23" s="46">
        <v>2000</v>
      </c>
      <c r="I23" s="46">
        <v>2000</v>
      </c>
      <c r="J23" s="46">
        <v>2000</v>
      </c>
    </row>
    <row r="24" spans="1:10" x14ac:dyDescent="0.2">
      <c r="A24" s="84" t="s">
        <v>58</v>
      </c>
      <c r="B24" s="46">
        <v>1</v>
      </c>
      <c r="C24" s="46">
        <v>1</v>
      </c>
      <c r="D24" s="42">
        <v>2000</v>
      </c>
      <c r="E24" s="62">
        <v>0</v>
      </c>
      <c r="F24" s="62">
        <v>0</v>
      </c>
      <c r="G24" s="62">
        <v>0</v>
      </c>
      <c r="H24" s="46">
        <v>2000</v>
      </c>
      <c r="I24" s="46">
        <v>2000</v>
      </c>
      <c r="J24" s="46">
        <v>2000</v>
      </c>
    </row>
    <row r="25" spans="1:10" x14ac:dyDescent="0.2">
      <c r="A25" s="84" t="s">
        <v>278</v>
      </c>
      <c r="B25" s="46">
        <v>1</v>
      </c>
      <c r="C25" s="46">
        <v>1</v>
      </c>
      <c r="D25" s="42">
        <v>10409.509575325799</v>
      </c>
      <c r="E25" s="62">
        <v>0</v>
      </c>
      <c r="F25" s="62">
        <v>0</v>
      </c>
      <c r="G25" s="62">
        <v>0</v>
      </c>
      <c r="H25" s="46">
        <v>10409.509575325799</v>
      </c>
      <c r="I25" s="46">
        <v>10409.509575325799</v>
      </c>
      <c r="J25" s="46">
        <v>10409.509575325799</v>
      </c>
    </row>
    <row r="26" spans="1:10" x14ac:dyDescent="0.2">
      <c r="A26" s="27" t="s">
        <v>17</v>
      </c>
      <c r="B26" s="46"/>
      <c r="C26" s="46"/>
      <c r="D26" s="42"/>
      <c r="E26" s="41"/>
      <c r="F26" s="41"/>
      <c r="G26" s="41"/>
      <c r="H26" s="24"/>
      <c r="I26" s="24">
        <v>27809.509575325799</v>
      </c>
      <c r="J26" s="24">
        <v>27809.509575325799</v>
      </c>
    </row>
    <row r="27" spans="1:10" x14ac:dyDescent="0.2">
      <c r="A27" s="36" t="s">
        <v>97</v>
      </c>
      <c r="B27" s="137"/>
      <c r="C27" s="137"/>
      <c r="D27" s="74"/>
      <c r="E27" s="75"/>
      <c r="F27" s="75"/>
      <c r="G27" s="75"/>
      <c r="H27" s="49"/>
      <c r="I27" s="49">
        <v>98797.909575325786</v>
      </c>
      <c r="J27" s="49">
        <v>88882.909575325801</v>
      </c>
    </row>
    <row r="28" spans="1:10" x14ac:dyDescent="0.2">
      <c r="A28" s="36" t="s">
        <v>98</v>
      </c>
      <c r="B28" s="137"/>
      <c r="C28" s="137"/>
      <c r="D28" s="74"/>
      <c r="E28" s="75"/>
      <c r="F28" s="75"/>
      <c r="G28" s="75"/>
      <c r="H28" s="49"/>
      <c r="I28" s="49">
        <v>1185574.9149039094</v>
      </c>
      <c r="J28" s="49">
        <v>1066594.9149039097</v>
      </c>
    </row>
    <row r="29" spans="1:10" x14ac:dyDescent="0.2">
      <c r="A29" s="2"/>
      <c r="B29" s="3"/>
      <c r="C29" s="3"/>
    </row>
    <row r="30" spans="1:10" x14ac:dyDescent="0.2">
      <c r="A30" s="130" t="s">
        <v>110</v>
      </c>
      <c r="B30" s="123"/>
      <c r="C30" s="123"/>
      <c r="D30" s="120"/>
      <c r="E30" s="121"/>
      <c r="F30" s="121"/>
      <c r="G30" s="122"/>
      <c r="H30" s="123"/>
      <c r="I30" s="123"/>
      <c r="J30" s="123"/>
    </row>
    <row r="31" spans="1:10" ht="38.25" x14ac:dyDescent="0.2">
      <c r="A31" s="36" t="s">
        <v>43</v>
      </c>
      <c r="B31" s="138" t="s">
        <v>62</v>
      </c>
      <c r="C31" s="138" t="s">
        <v>63</v>
      </c>
      <c r="D31" s="51" t="s">
        <v>42</v>
      </c>
      <c r="E31" s="51" t="s">
        <v>56</v>
      </c>
      <c r="F31" s="51" t="s">
        <v>55</v>
      </c>
      <c r="G31" s="52" t="s">
        <v>74</v>
      </c>
      <c r="H31" s="51" t="s">
        <v>59</v>
      </c>
      <c r="I31" s="51" t="s">
        <v>60</v>
      </c>
      <c r="J31" s="51" t="s">
        <v>61</v>
      </c>
    </row>
    <row r="32" spans="1:10" x14ac:dyDescent="0.2">
      <c r="A32" s="68" t="s">
        <v>249</v>
      </c>
      <c r="B32" s="127"/>
      <c r="C32" s="127"/>
      <c r="D32" s="124"/>
      <c r="E32" s="125"/>
      <c r="F32" s="125"/>
      <c r="G32" s="126"/>
      <c r="H32" s="127"/>
      <c r="I32" s="127"/>
      <c r="J32" s="127"/>
    </row>
    <row r="33" spans="1:10" x14ac:dyDescent="0.2">
      <c r="A33" s="22" t="s">
        <v>250</v>
      </c>
      <c r="B33" s="46">
        <v>3</v>
      </c>
      <c r="C33" s="46"/>
      <c r="D33" s="42">
        <v>2100</v>
      </c>
      <c r="E33" s="62">
        <v>0.3</v>
      </c>
      <c r="F33" s="62">
        <v>0.8</v>
      </c>
      <c r="G33" s="41">
        <v>868</v>
      </c>
      <c r="H33" s="46">
        <v>5782</v>
      </c>
      <c r="I33" s="46">
        <v>17346</v>
      </c>
      <c r="J33" s="46">
        <v>0</v>
      </c>
    </row>
    <row r="34" spans="1:10" x14ac:dyDescent="0.2">
      <c r="A34" s="22" t="s">
        <v>251</v>
      </c>
      <c r="B34" s="46">
        <v>3</v>
      </c>
      <c r="C34" s="46"/>
      <c r="D34" s="42">
        <v>1540</v>
      </c>
      <c r="E34" s="62">
        <v>0</v>
      </c>
      <c r="F34" s="62">
        <v>0.8</v>
      </c>
      <c r="G34" s="41">
        <v>785</v>
      </c>
      <c r="H34" s="46">
        <v>3557</v>
      </c>
      <c r="I34" s="46">
        <v>10671</v>
      </c>
      <c r="J34" s="46">
        <v>0</v>
      </c>
    </row>
    <row r="35" spans="1:10" x14ac:dyDescent="0.2">
      <c r="A35" s="22" t="s">
        <v>49</v>
      </c>
      <c r="B35" s="46">
        <v>3</v>
      </c>
      <c r="C35" s="46"/>
      <c r="D35" s="42">
        <v>1200</v>
      </c>
      <c r="E35" s="62">
        <v>0</v>
      </c>
      <c r="F35" s="62">
        <v>0.8</v>
      </c>
      <c r="G35" s="41">
        <v>785</v>
      </c>
      <c r="H35" s="46">
        <v>2945</v>
      </c>
      <c r="I35" s="46">
        <v>8835</v>
      </c>
      <c r="J35" s="46">
        <v>0</v>
      </c>
    </row>
    <row r="36" spans="1:10" x14ac:dyDescent="0.2">
      <c r="A36" s="27" t="s">
        <v>64</v>
      </c>
      <c r="B36" s="46"/>
      <c r="C36" s="46"/>
      <c r="D36" s="42"/>
      <c r="E36" s="62"/>
      <c r="F36" s="62"/>
      <c r="G36" s="41"/>
      <c r="H36" s="46"/>
      <c r="I36" s="46"/>
      <c r="J36" s="46"/>
    </row>
    <row r="37" spans="1:10" x14ac:dyDescent="0.2">
      <c r="A37" s="22" t="s">
        <v>250</v>
      </c>
      <c r="B37" s="46">
        <v>1</v>
      </c>
      <c r="C37" s="46">
        <v>2</v>
      </c>
      <c r="D37" s="42">
        <v>2000</v>
      </c>
      <c r="E37" s="62">
        <v>0.3</v>
      </c>
      <c r="F37" s="62">
        <v>0.8</v>
      </c>
      <c r="G37" s="41">
        <v>868</v>
      </c>
      <c r="H37" s="46">
        <v>5548</v>
      </c>
      <c r="I37" s="46">
        <v>5548</v>
      </c>
      <c r="J37" s="46">
        <v>11096</v>
      </c>
    </row>
    <row r="38" spans="1:10" x14ac:dyDescent="0.2">
      <c r="A38" s="22" t="s">
        <v>252</v>
      </c>
      <c r="B38" s="46">
        <v>1</v>
      </c>
      <c r="C38" s="46">
        <v>2</v>
      </c>
      <c r="D38" s="42">
        <v>1540</v>
      </c>
      <c r="E38" s="62">
        <v>0</v>
      </c>
      <c r="F38" s="62">
        <v>0.8</v>
      </c>
      <c r="G38" s="41">
        <v>785</v>
      </c>
      <c r="H38" s="46">
        <v>3557</v>
      </c>
      <c r="I38" s="46">
        <v>3557</v>
      </c>
      <c r="J38" s="46">
        <v>7114</v>
      </c>
    </row>
    <row r="39" spans="1:10" x14ac:dyDescent="0.2">
      <c r="A39" s="22" t="s">
        <v>253</v>
      </c>
      <c r="B39" s="46">
        <v>1</v>
      </c>
      <c r="C39" s="46">
        <v>2</v>
      </c>
      <c r="D39" s="42">
        <v>1200</v>
      </c>
      <c r="E39" s="62">
        <v>0</v>
      </c>
      <c r="F39" s="62">
        <v>0.8</v>
      </c>
      <c r="G39" s="41">
        <v>785</v>
      </c>
      <c r="H39" s="46">
        <v>2945</v>
      </c>
      <c r="I39" s="46">
        <v>2945</v>
      </c>
      <c r="J39" s="46">
        <v>5890</v>
      </c>
    </row>
    <row r="40" spans="1:10" hidden="1" x14ac:dyDescent="0.2">
      <c r="A40" s="27" t="s">
        <v>65</v>
      </c>
      <c r="B40" s="46"/>
      <c r="C40" s="46"/>
      <c r="D40" s="42"/>
      <c r="E40" s="62"/>
      <c r="F40" s="62"/>
      <c r="G40" s="41"/>
      <c r="H40" s="46"/>
      <c r="I40" s="46"/>
      <c r="J40" s="46"/>
    </row>
    <row r="41" spans="1:10" hidden="1" x14ac:dyDescent="0.2">
      <c r="A41" s="22" t="s">
        <v>254</v>
      </c>
      <c r="B41" s="46"/>
      <c r="C41" s="46">
        <v>0</v>
      </c>
      <c r="D41" s="42">
        <v>2000</v>
      </c>
      <c r="E41" s="62">
        <v>0.56000000000000005</v>
      </c>
      <c r="F41" s="62">
        <v>0.8</v>
      </c>
      <c r="G41" s="41">
        <v>868</v>
      </c>
      <c r="H41" s="46">
        <v>6484</v>
      </c>
      <c r="I41" s="46">
        <v>0</v>
      </c>
      <c r="J41" s="46">
        <v>0</v>
      </c>
    </row>
    <row r="42" spans="1:10" hidden="1" x14ac:dyDescent="0.2">
      <c r="A42" s="22" t="s">
        <v>252</v>
      </c>
      <c r="B42" s="46"/>
      <c r="C42" s="46">
        <v>0</v>
      </c>
      <c r="D42" s="42">
        <v>1540</v>
      </c>
      <c r="E42" s="62">
        <v>0.2</v>
      </c>
      <c r="F42" s="62">
        <v>0.8</v>
      </c>
      <c r="G42" s="41">
        <v>785</v>
      </c>
      <c r="H42" s="46">
        <v>4111.3999999999996</v>
      </c>
      <c r="I42" s="46">
        <v>0</v>
      </c>
      <c r="J42" s="46">
        <v>0</v>
      </c>
    </row>
    <row r="43" spans="1:10" hidden="1" x14ac:dyDescent="0.2">
      <c r="A43" s="22" t="s">
        <v>253</v>
      </c>
      <c r="B43" s="46"/>
      <c r="C43" s="46">
        <v>0</v>
      </c>
      <c r="D43" s="42">
        <v>1200</v>
      </c>
      <c r="E43" s="62">
        <v>0.2</v>
      </c>
      <c r="F43" s="62">
        <v>0.8</v>
      </c>
      <c r="G43" s="41">
        <v>785</v>
      </c>
      <c r="H43" s="46">
        <v>3377</v>
      </c>
      <c r="I43" s="46">
        <v>0</v>
      </c>
      <c r="J43" s="46">
        <v>0</v>
      </c>
    </row>
    <row r="44" spans="1:10" hidden="1" x14ac:dyDescent="0.2">
      <c r="A44" s="27" t="s">
        <v>51</v>
      </c>
      <c r="B44" s="46"/>
      <c r="C44" s="46"/>
      <c r="D44" s="42"/>
      <c r="E44" s="62"/>
      <c r="F44" s="62"/>
      <c r="G44" s="41"/>
      <c r="H44" s="46"/>
      <c r="I44" s="46"/>
      <c r="J44" s="46"/>
    </row>
    <row r="45" spans="1:10" hidden="1" x14ac:dyDescent="0.2">
      <c r="A45" s="22" t="s">
        <v>50</v>
      </c>
      <c r="B45" s="46"/>
      <c r="C45" s="46"/>
      <c r="D45" s="42">
        <v>2000</v>
      </c>
      <c r="E45" s="62">
        <v>0.3</v>
      </c>
      <c r="F45" s="62">
        <v>0.8</v>
      </c>
      <c r="G45" s="41">
        <v>868</v>
      </c>
      <c r="H45" s="46">
        <v>5548</v>
      </c>
      <c r="I45" s="46">
        <v>0</v>
      </c>
      <c r="J45" s="46">
        <v>0</v>
      </c>
    </row>
    <row r="46" spans="1:10" x14ac:dyDescent="0.2">
      <c r="A46" s="27" t="s">
        <v>57</v>
      </c>
      <c r="B46" s="46"/>
      <c r="C46" s="46"/>
      <c r="D46" s="42"/>
      <c r="E46" s="62"/>
      <c r="F46" s="62"/>
      <c r="G46" s="41"/>
      <c r="H46" s="46"/>
      <c r="I46" s="46"/>
      <c r="J46" s="46"/>
    </row>
    <row r="47" spans="1:10" hidden="1" x14ac:dyDescent="0.2">
      <c r="A47" s="22" t="s">
        <v>52</v>
      </c>
      <c r="B47" s="46"/>
      <c r="C47" s="46"/>
      <c r="D47" s="42">
        <v>1540</v>
      </c>
      <c r="E47" s="62">
        <v>0</v>
      </c>
      <c r="F47" s="62">
        <v>0.8</v>
      </c>
      <c r="G47" s="41">
        <v>785</v>
      </c>
      <c r="H47" s="46">
        <v>3557</v>
      </c>
      <c r="I47" s="46">
        <v>0</v>
      </c>
      <c r="J47" s="46">
        <v>0</v>
      </c>
    </row>
    <row r="48" spans="1:10" x14ac:dyDescent="0.2">
      <c r="A48" s="22" t="s">
        <v>73</v>
      </c>
      <c r="B48" s="46">
        <v>1</v>
      </c>
      <c r="C48" s="46">
        <v>1</v>
      </c>
      <c r="D48" s="42">
        <v>1000</v>
      </c>
      <c r="E48" s="62">
        <v>0</v>
      </c>
      <c r="F48" s="62">
        <v>0</v>
      </c>
      <c r="G48" s="41">
        <v>0</v>
      </c>
      <c r="H48" s="46">
        <v>1000</v>
      </c>
      <c r="I48" s="46">
        <v>1000</v>
      </c>
      <c r="J48" s="46">
        <v>1000</v>
      </c>
    </row>
    <row r="49" spans="1:10" x14ac:dyDescent="0.2">
      <c r="A49" s="36" t="s">
        <v>97</v>
      </c>
      <c r="B49" s="137"/>
      <c r="C49" s="137"/>
      <c r="D49" s="74"/>
      <c r="E49" s="75"/>
      <c r="F49" s="75"/>
      <c r="G49" s="75"/>
      <c r="H49" s="49"/>
      <c r="I49" s="49">
        <v>49902</v>
      </c>
      <c r="J49" s="49">
        <v>25100</v>
      </c>
    </row>
    <row r="50" spans="1:10" x14ac:dyDescent="0.2">
      <c r="A50" s="131" t="s">
        <v>98</v>
      </c>
      <c r="B50" s="139"/>
      <c r="C50" s="139"/>
      <c r="D50" s="76"/>
      <c r="E50" s="77"/>
      <c r="F50" s="77"/>
      <c r="G50" s="77"/>
      <c r="H50" s="78"/>
      <c r="I50" s="78">
        <v>598824</v>
      </c>
      <c r="J50" s="78">
        <v>301200</v>
      </c>
    </row>
    <row r="51" spans="1:10" x14ac:dyDescent="0.2">
      <c r="A51" s="2"/>
      <c r="B51" s="3"/>
      <c r="C51" s="3"/>
      <c r="H51" s="3"/>
      <c r="I51" s="3"/>
      <c r="J51" s="3"/>
    </row>
    <row r="52" spans="1:10" x14ac:dyDescent="0.2">
      <c r="A52" s="130" t="s">
        <v>255</v>
      </c>
      <c r="B52" s="123"/>
      <c r="C52" s="123"/>
      <c r="D52" s="120"/>
      <c r="E52" s="121"/>
      <c r="F52" s="121"/>
      <c r="G52" s="122"/>
      <c r="H52" s="123"/>
      <c r="I52" s="123"/>
      <c r="J52" s="123"/>
    </row>
    <row r="53" spans="1:10" ht="38.25" x14ac:dyDescent="0.2">
      <c r="A53" s="52"/>
      <c r="B53" s="138" t="s">
        <v>62</v>
      </c>
      <c r="C53" s="138" t="s">
        <v>63</v>
      </c>
      <c r="D53" s="51" t="s">
        <v>42</v>
      </c>
      <c r="E53" s="51"/>
      <c r="F53" s="51"/>
      <c r="G53" s="52"/>
      <c r="H53" s="51" t="s">
        <v>59</v>
      </c>
      <c r="I53" s="51" t="s">
        <v>60</v>
      </c>
      <c r="J53" s="51" t="s">
        <v>61</v>
      </c>
    </row>
    <row r="54" spans="1:10" x14ac:dyDescent="0.2">
      <c r="A54" s="84" t="s">
        <v>67</v>
      </c>
      <c r="B54" s="46">
        <v>4</v>
      </c>
      <c r="C54" s="46">
        <v>2</v>
      </c>
      <c r="D54" s="42">
        <v>10300</v>
      </c>
      <c r="E54" s="62">
        <v>0</v>
      </c>
      <c r="F54" s="62">
        <v>0</v>
      </c>
      <c r="G54" s="62">
        <v>0</v>
      </c>
      <c r="H54" s="46">
        <v>10300</v>
      </c>
      <c r="I54" s="46">
        <v>41200</v>
      </c>
      <c r="J54" s="46">
        <v>20600</v>
      </c>
    </row>
    <row r="55" spans="1:10" hidden="1" x14ac:dyDescent="0.2">
      <c r="A55" s="84" t="s">
        <v>88</v>
      </c>
      <c r="B55" s="46">
        <v>0</v>
      </c>
      <c r="C55" s="46"/>
      <c r="D55" s="42">
        <v>14680</v>
      </c>
      <c r="E55" s="62">
        <v>0</v>
      </c>
      <c r="F55" s="62">
        <v>0</v>
      </c>
      <c r="G55" s="62">
        <v>0</v>
      </c>
      <c r="H55" s="46">
        <v>14680</v>
      </c>
      <c r="I55" s="46">
        <v>0</v>
      </c>
      <c r="J55" s="46">
        <v>0</v>
      </c>
    </row>
    <row r="56" spans="1:10" hidden="1" x14ac:dyDescent="0.2">
      <c r="A56" s="84" t="s">
        <v>66</v>
      </c>
      <c r="B56" s="46"/>
      <c r="C56" s="46"/>
      <c r="D56" s="42">
        <v>3500</v>
      </c>
      <c r="E56" s="62">
        <v>0</v>
      </c>
      <c r="F56" s="62">
        <v>0</v>
      </c>
      <c r="G56" s="62">
        <v>0</v>
      </c>
      <c r="H56" s="46">
        <v>3500</v>
      </c>
      <c r="I56" s="46">
        <v>0</v>
      </c>
      <c r="J56" s="46">
        <v>0</v>
      </c>
    </row>
    <row r="57" spans="1:10" s="40" customFormat="1" x14ac:dyDescent="0.2">
      <c r="A57" s="22" t="s">
        <v>68</v>
      </c>
      <c r="B57" s="46">
        <v>1</v>
      </c>
      <c r="C57" s="46">
        <v>1</v>
      </c>
      <c r="D57" s="42">
        <v>4000</v>
      </c>
      <c r="E57" s="62">
        <v>0</v>
      </c>
      <c r="F57" s="62">
        <v>0</v>
      </c>
      <c r="G57" s="62">
        <v>0</v>
      </c>
      <c r="H57" s="46">
        <v>4000</v>
      </c>
      <c r="I57" s="46">
        <v>4000</v>
      </c>
      <c r="J57" s="46">
        <v>4000</v>
      </c>
    </row>
    <row r="58" spans="1:10" x14ac:dyDescent="0.2">
      <c r="A58" s="84" t="s">
        <v>69</v>
      </c>
      <c r="B58" s="46">
        <v>5</v>
      </c>
      <c r="C58" s="46">
        <v>3</v>
      </c>
      <c r="D58" s="42">
        <v>100</v>
      </c>
      <c r="E58" s="62">
        <v>0</v>
      </c>
      <c r="F58" s="62">
        <v>0</v>
      </c>
      <c r="G58" s="62">
        <v>0</v>
      </c>
      <c r="H58" s="46">
        <v>100</v>
      </c>
      <c r="I58" s="46">
        <v>500</v>
      </c>
      <c r="J58" s="46">
        <v>300</v>
      </c>
    </row>
    <row r="59" spans="1:10" x14ac:dyDescent="0.2">
      <c r="A59" s="36" t="s">
        <v>97</v>
      </c>
      <c r="B59" s="137"/>
      <c r="C59" s="137"/>
      <c r="D59" s="74"/>
      <c r="E59" s="75"/>
      <c r="F59" s="75"/>
      <c r="G59" s="75"/>
      <c r="H59" s="49"/>
      <c r="I59" s="49">
        <v>45700</v>
      </c>
      <c r="J59" s="49">
        <v>24900</v>
      </c>
    </row>
    <row r="60" spans="1:10" x14ac:dyDescent="0.2">
      <c r="A60" s="131" t="s">
        <v>98</v>
      </c>
      <c r="B60" s="139"/>
      <c r="C60" s="139"/>
      <c r="D60" s="76"/>
      <c r="E60" s="77"/>
      <c r="F60" s="77"/>
      <c r="G60" s="77"/>
      <c r="H60" s="78"/>
      <c r="I60" s="78">
        <v>548400</v>
      </c>
      <c r="J60" s="78">
        <v>298800</v>
      </c>
    </row>
    <row r="61" spans="1:10" x14ac:dyDescent="0.2">
      <c r="A61" s="2"/>
      <c r="B61" s="3"/>
      <c r="C61" s="3"/>
    </row>
    <row r="62" spans="1:10" x14ac:dyDescent="0.2">
      <c r="A62" s="132" t="s">
        <v>19</v>
      </c>
      <c r="B62" s="135"/>
      <c r="C62" s="135"/>
      <c r="D62" s="133"/>
      <c r="E62" s="134"/>
      <c r="F62" s="134"/>
      <c r="G62" s="134"/>
      <c r="H62" s="135"/>
      <c r="I62" s="135"/>
      <c r="J62" s="135"/>
    </row>
    <row r="63" spans="1:10" x14ac:dyDescent="0.2">
      <c r="A63" s="79" t="s">
        <v>18</v>
      </c>
      <c r="B63" s="46"/>
      <c r="C63" s="46"/>
      <c r="D63" s="42"/>
      <c r="E63" s="62"/>
      <c r="F63" s="62"/>
      <c r="G63" s="62"/>
      <c r="H63" s="46"/>
      <c r="I63" s="46">
        <v>400000</v>
      </c>
      <c r="J63" s="46"/>
    </row>
    <row r="64" spans="1:10" x14ac:dyDescent="0.2">
      <c r="A64" s="79" t="s">
        <v>85</v>
      </c>
      <c r="B64" s="46"/>
      <c r="C64" s="46"/>
      <c r="D64" s="42"/>
      <c r="E64" s="62"/>
      <c r="F64" s="62"/>
      <c r="G64" s="62"/>
      <c r="H64" s="46"/>
      <c r="I64" s="46">
        <v>250000</v>
      </c>
      <c r="J64" s="46"/>
    </row>
    <row r="65" spans="1:10" x14ac:dyDescent="0.2">
      <c r="A65" s="115" t="s">
        <v>17</v>
      </c>
      <c r="B65" s="46"/>
      <c r="C65" s="46"/>
      <c r="D65" s="42"/>
      <c r="E65" s="62"/>
      <c r="F65" s="62"/>
      <c r="G65" s="62"/>
      <c r="H65" s="46"/>
      <c r="I65" s="24">
        <v>650000</v>
      </c>
      <c r="J65" s="46"/>
    </row>
    <row r="66" spans="1:10" x14ac:dyDescent="0.2">
      <c r="B66" s="3"/>
      <c r="C66" s="3"/>
    </row>
    <row r="67" spans="1:10" x14ac:dyDescent="0.2">
      <c r="B67" s="3"/>
      <c r="C67" s="3"/>
    </row>
    <row r="68" spans="1:10" x14ac:dyDescent="0.2">
      <c r="B68" s="3"/>
      <c r="C68" s="3"/>
    </row>
    <row r="69" spans="1:10" x14ac:dyDescent="0.2">
      <c r="B69" s="3"/>
      <c r="C69" s="3"/>
    </row>
    <row r="70" spans="1:10" x14ac:dyDescent="0.2">
      <c r="B70" s="3"/>
      <c r="C70" s="3"/>
    </row>
    <row r="71" spans="1:10" x14ac:dyDescent="0.2">
      <c r="B71" s="3"/>
      <c r="C71" s="3"/>
    </row>
    <row r="72" spans="1:10" x14ac:dyDescent="0.2">
      <c r="B72" s="3"/>
      <c r="C72" s="3"/>
    </row>
    <row r="73" spans="1:10" x14ac:dyDescent="0.2">
      <c r="B73" s="3"/>
      <c r="C73" s="3"/>
    </row>
    <row r="74" spans="1:10" x14ac:dyDescent="0.2">
      <c r="B74" s="3"/>
      <c r="C74" s="3"/>
    </row>
  </sheetData>
  <phoneticPr fontId="43" type="noConversion"/>
  <pageMargins left="1.1811023622047201" right="1.5748031496063" top="1.1811023622047201" bottom="0.78740157480314998" header="0.78740157480314998" footer="0.31496062992126"/>
  <pageSetup paperSize="9" scale="90" orientation="landscape" r:id="rId1"/>
  <rowBreaks count="1" manualBreakCount="1">
    <brk id="29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32"/>
  <sheetViews>
    <sheetView view="pageBreakPreview" zoomScale="96" zoomScaleNormal="96" zoomScaleSheetLayoutView="70" zoomScalePageLayoutView="96" workbookViewId="0">
      <pane xSplit="2" ySplit="3" topLeftCell="C4" activePane="bottomRight" state="frozen"/>
      <selection activeCell="C12" sqref="C12"/>
      <selection pane="topRight" activeCell="C12" sqref="C12"/>
      <selection pane="bottomLeft" activeCell="C12" sqref="C12"/>
      <selection pane="bottomRight" sqref="A1:XFD1048576"/>
    </sheetView>
  </sheetViews>
  <sheetFormatPr defaultColWidth="8.5546875" defaultRowHeight="15" x14ac:dyDescent="0.2"/>
  <cols>
    <col min="1" max="1" width="15.33203125" bestFit="1" customWidth="1"/>
    <col min="2" max="2" width="11.88671875" customWidth="1"/>
    <col min="3" max="12" width="8.6640625" customWidth="1"/>
    <col min="13" max="13" width="13.6640625" customWidth="1"/>
    <col min="14" max="15" width="10" customWidth="1"/>
    <col min="16" max="26" width="8.6640625" customWidth="1"/>
  </cols>
  <sheetData>
    <row r="1" spans="1:26" ht="18" customHeight="1" x14ac:dyDescent="0.25">
      <c r="A1" s="279" t="s">
        <v>269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1" t="s">
        <v>280</v>
      </c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1" t="s">
        <v>280</v>
      </c>
    </row>
    <row r="2" spans="1:26" ht="18" customHeight="1" x14ac:dyDescent="0.25">
      <c r="A2" s="56" t="s">
        <v>270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23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 t="s">
        <v>23</v>
      </c>
    </row>
    <row r="3" spans="1:26" ht="16.5" customHeight="1" x14ac:dyDescent="0.2">
      <c r="A3" s="28"/>
      <c r="B3" s="29" t="s">
        <v>0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>
        <v>6</v>
      </c>
      <c r="I3" s="30">
        <v>7</v>
      </c>
      <c r="J3" s="30">
        <v>8</v>
      </c>
      <c r="K3" s="30">
        <v>9</v>
      </c>
      <c r="L3" s="30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30">
        <v>21</v>
      </c>
      <c r="X3" s="30">
        <v>22</v>
      </c>
      <c r="Y3" s="30">
        <v>23</v>
      </c>
      <c r="Z3" s="30">
        <v>24</v>
      </c>
    </row>
    <row r="4" spans="1:26" ht="16.5" customHeight="1" x14ac:dyDescent="0.2">
      <c r="A4" s="27" t="s">
        <v>76</v>
      </c>
      <c r="B4" s="26">
        <v>8313.6477907146855</v>
      </c>
      <c r="C4" s="26">
        <v>934.73213974436317</v>
      </c>
      <c r="D4" s="26">
        <v>543.7652681357431</v>
      </c>
      <c r="E4" s="26">
        <v>348.46996418925954</v>
      </c>
      <c r="F4" s="26">
        <v>351.95466383115212</v>
      </c>
      <c r="G4" s="26">
        <v>355.47421046946369</v>
      </c>
      <c r="H4" s="26">
        <v>359.02895257415832</v>
      </c>
      <c r="I4" s="26">
        <v>362.61924209989991</v>
      </c>
      <c r="J4" s="26">
        <v>366.24543452089893</v>
      </c>
      <c r="K4" s="26">
        <v>369.9078888661079</v>
      </c>
      <c r="L4" s="26">
        <v>373.60696775476902</v>
      </c>
      <c r="M4" s="26">
        <v>377.34303743231675</v>
      </c>
      <c r="N4" s="26">
        <v>381.11646780663983</v>
      </c>
      <c r="O4" s="26">
        <v>384.92763248470629</v>
      </c>
      <c r="P4" s="26">
        <v>388.77690880955339</v>
      </c>
      <c r="Q4" s="26">
        <v>392.66467789764897</v>
      </c>
      <c r="R4" s="26">
        <v>396.59132467662545</v>
      </c>
      <c r="S4" s="26">
        <v>400.55723792339165</v>
      </c>
      <c r="T4" s="26">
        <v>404.56281030262556</v>
      </c>
      <c r="U4" s="26">
        <v>408.60843840565184</v>
      </c>
      <c r="V4" s="26">
        <v>412.69452278970834</v>
      </c>
      <c r="W4" s="26">
        <v>416.82146801760541</v>
      </c>
      <c r="X4" s="26">
        <v>420.9896826977814</v>
      </c>
      <c r="Y4" s="26">
        <v>425.1995795247592</v>
      </c>
      <c r="Z4" s="26">
        <v>429.45157532000678</v>
      </c>
    </row>
    <row r="5" spans="1:26" ht="16.5" customHeight="1" x14ac:dyDescent="0.25">
      <c r="A5" s="64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6" ht="16.5" customHeight="1" x14ac:dyDescent="0.2">
      <c r="A6" s="69" t="s">
        <v>24</v>
      </c>
    </row>
    <row r="7" spans="1:26" ht="16.5" customHeight="1" x14ac:dyDescent="0.2">
      <c r="A7" s="68" t="s">
        <v>77</v>
      </c>
      <c r="B7" s="32"/>
      <c r="C7" s="26">
        <v>8024</v>
      </c>
      <c r="D7" s="26">
        <v>8024</v>
      </c>
      <c r="E7" s="26">
        <v>8104.24</v>
      </c>
      <c r="F7" s="26">
        <v>8185.2824000000001</v>
      </c>
      <c r="G7" s="26">
        <v>8267.1352239999997</v>
      </c>
      <c r="H7" s="26">
        <v>8349.8065762400001</v>
      </c>
      <c r="I7" s="26">
        <v>8433.3046420024002</v>
      </c>
      <c r="J7" s="26">
        <v>8517.6376884224246</v>
      </c>
      <c r="K7" s="26">
        <v>8602.8140653066494</v>
      </c>
      <c r="L7" s="26">
        <v>8688.842205959716</v>
      </c>
      <c r="M7" s="26">
        <v>8775.7306280193134</v>
      </c>
      <c r="N7" s="26">
        <v>8863.4879342995064</v>
      </c>
      <c r="O7" s="26">
        <v>8952.1228136425016</v>
      </c>
      <c r="P7" s="26">
        <v>9041.6440417789272</v>
      </c>
      <c r="Q7" s="26">
        <v>9132.0604821967172</v>
      </c>
      <c r="R7" s="26">
        <v>9223.3810870186844</v>
      </c>
      <c r="S7" s="26">
        <v>9315.6148978888705</v>
      </c>
      <c r="T7" s="26">
        <v>9408.7710468677597</v>
      </c>
      <c r="U7" s="26">
        <v>9502.8587573364366</v>
      </c>
      <c r="V7" s="26">
        <v>9597.887344909801</v>
      </c>
      <c r="W7" s="26">
        <v>9693.8662183588985</v>
      </c>
      <c r="X7" s="26">
        <v>9790.8048805424878</v>
      </c>
      <c r="Y7" s="26">
        <v>9888.712929347912</v>
      </c>
      <c r="Z7" s="26">
        <v>9987.6000586413902</v>
      </c>
    </row>
    <row r="8" spans="1:26" ht="16.5" customHeight="1" x14ac:dyDescent="0.2">
      <c r="A8" s="27" t="s">
        <v>47</v>
      </c>
      <c r="B8" s="32"/>
      <c r="C8" s="26"/>
      <c r="D8" s="26">
        <v>80.239999999999995</v>
      </c>
      <c r="E8" s="26">
        <v>81.042400000000001</v>
      </c>
      <c r="F8" s="26">
        <v>81.852823999999998</v>
      </c>
      <c r="G8" s="26">
        <v>82.671352240000004</v>
      </c>
      <c r="H8" s="26">
        <v>83.498065762400003</v>
      </c>
      <c r="I8" s="26">
        <v>84.333046420024004</v>
      </c>
      <c r="J8" s="26">
        <v>85.176376884224254</v>
      </c>
      <c r="K8" s="26">
        <v>86.028140653066501</v>
      </c>
      <c r="L8" s="26">
        <v>86.888422059597161</v>
      </c>
      <c r="M8" s="26">
        <v>87.757306280193134</v>
      </c>
      <c r="N8" s="26">
        <v>88.634879342995063</v>
      </c>
      <c r="O8" s="26">
        <v>89.521228136425023</v>
      </c>
      <c r="P8" s="26">
        <v>90.416440417789275</v>
      </c>
      <c r="Q8" s="26">
        <v>91.32060482196718</v>
      </c>
      <c r="R8" s="26">
        <v>92.233810870186844</v>
      </c>
      <c r="S8" s="26">
        <v>93.156148978888709</v>
      </c>
      <c r="T8" s="26">
        <v>94.087710468677599</v>
      </c>
      <c r="U8" s="26">
        <v>95.028587573364362</v>
      </c>
      <c r="V8" s="26">
        <v>95.978873449098018</v>
      </c>
      <c r="W8" s="26">
        <v>96.938662183588988</v>
      </c>
      <c r="X8" s="26">
        <v>97.908048805424883</v>
      </c>
      <c r="Y8" s="26">
        <v>98.88712929347912</v>
      </c>
      <c r="Z8" s="26">
        <v>99.876000586413909</v>
      </c>
    </row>
    <row r="9" spans="1:26" ht="16.5" customHeight="1" x14ac:dyDescent="0.2">
      <c r="A9" s="27" t="s">
        <v>25</v>
      </c>
      <c r="B9" s="32"/>
      <c r="C9" s="26">
        <v>8024</v>
      </c>
      <c r="D9" s="26">
        <v>8104.24</v>
      </c>
      <c r="E9" s="26">
        <v>8185.2824000000001</v>
      </c>
      <c r="F9" s="26">
        <v>8267.1352239999997</v>
      </c>
      <c r="G9" s="26">
        <v>8349.8065762400001</v>
      </c>
      <c r="H9" s="26">
        <v>8433.3046420024002</v>
      </c>
      <c r="I9" s="26">
        <v>8517.6376884224246</v>
      </c>
      <c r="J9" s="26">
        <v>8602.8140653066494</v>
      </c>
      <c r="K9" s="26">
        <v>8688.842205959716</v>
      </c>
      <c r="L9" s="26">
        <v>8775.7306280193134</v>
      </c>
      <c r="M9" s="26">
        <v>8863.4879342995064</v>
      </c>
      <c r="N9" s="26">
        <v>8952.1228136425016</v>
      </c>
      <c r="O9" s="26">
        <v>9041.6440417789272</v>
      </c>
      <c r="P9" s="26">
        <v>9132.0604821967172</v>
      </c>
      <c r="Q9" s="26">
        <v>9223.3810870186844</v>
      </c>
      <c r="R9" s="26">
        <v>9315.6148978888705</v>
      </c>
      <c r="S9" s="26">
        <v>9408.7710468677597</v>
      </c>
      <c r="T9" s="26">
        <v>9502.8587573364366</v>
      </c>
      <c r="U9" s="26">
        <v>9597.887344909801</v>
      </c>
      <c r="V9" s="26">
        <v>9693.8662183588985</v>
      </c>
      <c r="W9" s="26">
        <v>9790.8048805424878</v>
      </c>
      <c r="X9" s="26">
        <v>9888.712929347912</v>
      </c>
      <c r="Y9" s="26">
        <v>9987.6000586413902</v>
      </c>
      <c r="Z9" s="26">
        <v>10087.476059227803</v>
      </c>
    </row>
    <row r="10" spans="1:26" ht="16.5" customHeight="1" x14ac:dyDescent="0.2">
      <c r="A10" s="27" t="s">
        <v>194</v>
      </c>
      <c r="B10" s="184"/>
      <c r="C10" s="26">
        <v>2674.6666666666665</v>
      </c>
      <c r="D10" s="26">
        <v>8104.24</v>
      </c>
      <c r="E10" s="26">
        <v>8185.2824000000001</v>
      </c>
      <c r="F10" s="26">
        <v>8267.1352239999997</v>
      </c>
      <c r="G10" s="26">
        <v>8349.8065762400001</v>
      </c>
      <c r="H10" s="26">
        <v>8433.3046420024002</v>
      </c>
      <c r="I10" s="26">
        <v>8517.6376884224246</v>
      </c>
      <c r="J10" s="26">
        <v>8602.8140653066494</v>
      </c>
      <c r="K10" s="26">
        <v>8688.842205959716</v>
      </c>
      <c r="L10" s="26">
        <v>8775.7306280193134</v>
      </c>
      <c r="M10" s="26">
        <v>8863.4879342995064</v>
      </c>
      <c r="N10" s="26">
        <v>8952.1228136425016</v>
      </c>
      <c r="O10" s="26">
        <v>9041.6440417789272</v>
      </c>
      <c r="P10" s="26">
        <v>9132.0604821967172</v>
      </c>
      <c r="Q10" s="26">
        <v>9223.3810870186844</v>
      </c>
      <c r="R10" s="26">
        <v>9315.6148978888705</v>
      </c>
      <c r="S10" s="26">
        <v>9408.7710468677597</v>
      </c>
      <c r="T10" s="26">
        <v>9502.8587573364366</v>
      </c>
      <c r="U10" s="26">
        <v>9597.887344909801</v>
      </c>
      <c r="V10" s="26">
        <v>9693.8662183588985</v>
      </c>
      <c r="W10" s="26">
        <v>9790.8048805424878</v>
      </c>
      <c r="X10" s="26">
        <v>9888.712929347912</v>
      </c>
      <c r="Y10" s="26">
        <v>9987.6000586413902</v>
      </c>
      <c r="Z10" s="26">
        <v>10087.476059227803</v>
      </c>
    </row>
    <row r="11" spans="1:26" ht="16.5" customHeight="1" x14ac:dyDescent="0.2">
      <c r="A11" s="183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</row>
    <row r="12" spans="1:26" ht="16.5" customHeight="1" x14ac:dyDescent="0.25">
      <c r="A12" s="230" t="s">
        <v>230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302"/>
      <c r="U12" s="303"/>
      <c r="V12" s="304"/>
      <c r="W12" s="304"/>
      <c r="X12" s="304"/>
      <c r="Y12" s="304"/>
      <c r="Z12" s="304"/>
    </row>
    <row r="13" spans="1:26" ht="16.5" customHeight="1" x14ac:dyDescent="0.2">
      <c r="A13" s="59" t="s">
        <v>170</v>
      </c>
      <c r="B13" s="60"/>
      <c r="C13" s="61">
        <v>42.7845526262034</v>
      </c>
      <c r="D13" s="66" t="s">
        <v>46</v>
      </c>
      <c r="E13" s="65"/>
      <c r="F13" s="70"/>
      <c r="G13" s="70"/>
      <c r="H13" s="70"/>
      <c r="I13" s="70"/>
      <c r="J13" s="70"/>
      <c r="K13" s="70"/>
      <c r="L13" s="70"/>
      <c r="M13" s="60"/>
      <c r="N13" s="266">
        <v>42.7845526262034</v>
      </c>
      <c r="O13" s="267" t="s">
        <v>46</v>
      </c>
      <c r="P13" s="65"/>
      <c r="Q13" s="70"/>
      <c r="R13" s="70"/>
      <c r="S13" s="70"/>
      <c r="T13" s="70"/>
    </row>
    <row r="14" spans="1:26" ht="16.5" customHeight="1" x14ac:dyDescent="0.2">
      <c r="A14" s="59" t="s">
        <v>171</v>
      </c>
      <c r="B14" s="60"/>
      <c r="C14" s="61">
        <v>124.42977089823904</v>
      </c>
      <c r="D14" s="66" t="s">
        <v>46</v>
      </c>
      <c r="E14" s="65"/>
      <c r="M14" s="60"/>
      <c r="N14" s="266">
        <v>124.42977089823904</v>
      </c>
      <c r="O14" s="267" t="s">
        <v>46</v>
      </c>
      <c r="P14" s="65"/>
    </row>
    <row r="15" spans="1:26" s="164" customFormat="1" ht="14.1" customHeight="1" thickBot="1" x14ac:dyDescent="0.25">
      <c r="A15" s="269"/>
      <c r="B15" s="270"/>
      <c r="C15" s="316"/>
      <c r="D15" s="271"/>
      <c r="E15" s="270"/>
      <c r="N15" s="317"/>
    </row>
    <row r="16" spans="1:26" s="253" customFormat="1" ht="45.75" customHeight="1" thickBot="1" x14ac:dyDescent="0.25">
      <c r="A16" s="306"/>
      <c r="B16" s="307"/>
      <c r="C16" s="362" t="s">
        <v>275</v>
      </c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4"/>
    </row>
    <row r="17" spans="1:16" s="277" customFormat="1" ht="30.95" customHeight="1" thickBot="1" x14ac:dyDescent="0.25">
      <c r="A17" s="278"/>
      <c r="B17" s="278"/>
      <c r="C17" s="372" t="s">
        <v>200</v>
      </c>
      <c r="D17" s="373"/>
      <c r="E17" s="370">
        <v>1</v>
      </c>
      <c r="F17" s="377"/>
      <c r="G17" s="370">
        <v>1</v>
      </c>
      <c r="H17" s="371"/>
      <c r="I17" s="380">
        <v>2</v>
      </c>
      <c r="J17" s="371"/>
      <c r="K17" s="380">
        <v>2</v>
      </c>
      <c r="L17" s="371"/>
      <c r="M17" s="384" t="s">
        <v>272</v>
      </c>
      <c r="N17" s="385"/>
      <c r="O17" s="385"/>
      <c r="P17" s="386"/>
    </row>
    <row r="18" spans="1:16" ht="38.25" customHeight="1" thickBot="1" x14ac:dyDescent="0.25">
      <c r="A18" s="40"/>
      <c r="B18" s="40"/>
      <c r="C18" s="374"/>
      <c r="D18" s="375"/>
      <c r="E18" s="368" t="s">
        <v>267</v>
      </c>
      <c r="F18" s="376"/>
      <c r="G18" s="368" t="s">
        <v>196</v>
      </c>
      <c r="H18" s="369"/>
      <c r="I18" s="381" t="s">
        <v>267</v>
      </c>
      <c r="J18" s="376"/>
      <c r="K18" s="368" t="s">
        <v>196</v>
      </c>
      <c r="L18" s="369"/>
      <c r="M18" s="382" t="s">
        <v>273</v>
      </c>
      <c r="N18" s="383"/>
      <c r="O18" s="378" t="s">
        <v>274</v>
      </c>
      <c r="P18" s="379"/>
    </row>
    <row r="19" spans="1:16" x14ac:dyDescent="0.2">
      <c r="A19" s="40"/>
      <c r="B19" s="40"/>
      <c r="C19" s="397" t="s">
        <v>201</v>
      </c>
      <c r="D19" s="398"/>
      <c r="E19" s="365">
        <v>0</v>
      </c>
      <c r="F19" s="366"/>
      <c r="G19" s="365">
        <v>8024</v>
      </c>
      <c r="H19" s="367"/>
      <c r="I19" s="360">
        <v>3120.4444444444443</v>
      </c>
      <c r="J19" s="361"/>
      <c r="K19" s="354">
        <v>4903.5555555555557</v>
      </c>
      <c r="L19" s="355"/>
      <c r="M19" s="350">
        <v>83.202040140622515</v>
      </c>
      <c r="N19" s="351"/>
      <c r="O19" s="391">
        <v>61.971259492920204</v>
      </c>
      <c r="P19" s="392"/>
    </row>
    <row r="20" spans="1:16" x14ac:dyDescent="0.2">
      <c r="C20" s="399" t="s">
        <v>202</v>
      </c>
      <c r="D20" s="400"/>
      <c r="E20" s="365">
        <v>0</v>
      </c>
      <c r="F20" s="366"/>
      <c r="G20" s="365">
        <v>8024</v>
      </c>
      <c r="H20" s="367"/>
      <c r="I20" s="360">
        <v>3566.2222222222222</v>
      </c>
      <c r="J20" s="361"/>
      <c r="K20" s="354">
        <v>4457.7777777777774</v>
      </c>
      <c r="L20" s="355"/>
      <c r="M20" s="350">
        <v>83.202040140622515</v>
      </c>
      <c r="N20" s="351"/>
      <c r="O20" s="391">
        <v>58.938290828962721</v>
      </c>
      <c r="P20" s="392"/>
    </row>
    <row r="21" spans="1:16" x14ac:dyDescent="0.2">
      <c r="C21" s="399" t="s">
        <v>203</v>
      </c>
      <c r="D21" s="400"/>
      <c r="E21" s="365">
        <v>0</v>
      </c>
      <c r="F21" s="366"/>
      <c r="G21" s="365">
        <v>8024</v>
      </c>
      <c r="H21" s="367"/>
      <c r="I21" s="360">
        <v>4012</v>
      </c>
      <c r="J21" s="361"/>
      <c r="K21" s="354">
        <v>4012</v>
      </c>
      <c r="L21" s="355"/>
      <c r="M21" s="350">
        <v>83.202040140622515</v>
      </c>
      <c r="N21" s="351"/>
      <c r="O21" s="391">
        <v>55.905322165005259</v>
      </c>
      <c r="P21" s="392"/>
    </row>
    <row r="22" spans="1:16" x14ac:dyDescent="0.2">
      <c r="C22" s="399" t="s">
        <v>204</v>
      </c>
      <c r="D22" s="400"/>
      <c r="E22" s="365">
        <v>0</v>
      </c>
      <c r="F22" s="366"/>
      <c r="G22" s="365">
        <v>8024</v>
      </c>
      <c r="H22" s="367"/>
      <c r="I22" s="360">
        <v>4457.7777777777774</v>
      </c>
      <c r="J22" s="361"/>
      <c r="K22" s="354">
        <v>3566.2222222222226</v>
      </c>
      <c r="L22" s="355"/>
      <c r="M22" s="350">
        <v>83.202040140622515</v>
      </c>
      <c r="N22" s="351"/>
      <c r="O22" s="391">
        <v>52.87235350104779</v>
      </c>
      <c r="P22" s="392"/>
    </row>
    <row r="23" spans="1:16" x14ac:dyDescent="0.2">
      <c r="C23" s="399" t="s">
        <v>205</v>
      </c>
      <c r="D23" s="400"/>
      <c r="E23" s="365">
        <v>0</v>
      </c>
      <c r="F23" s="366"/>
      <c r="G23" s="365">
        <v>8024</v>
      </c>
      <c r="H23" s="367"/>
      <c r="I23" s="360">
        <v>4903.5555555555547</v>
      </c>
      <c r="J23" s="361"/>
      <c r="K23" s="354">
        <v>3120.4444444444453</v>
      </c>
      <c r="L23" s="355"/>
      <c r="M23" s="350">
        <v>83.202040140622515</v>
      </c>
      <c r="N23" s="351"/>
      <c r="O23" s="391">
        <v>49.839384837090314</v>
      </c>
      <c r="P23" s="392"/>
    </row>
    <row r="24" spans="1:16" x14ac:dyDescent="0.2">
      <c r="C24" s="399" t="s">
        <v>206</v>
      </c>
      <c r="D24" s="400"/>
      <c r="E24" s="365">
        <v>0</v>
      </c>
      <c r="F24" s="366"/>
      <c r="G24" s="365">
        <v>8024</v>
      </c>
      <c r="H24" s="367"/>
      <c r="I24" s="360">
        <v>5349.3333333333321</v>
      </c>
      <c r="J24" s="361"/>
      <c r="K24" s="354">
        <v>2674.6666666666679</v>
      </c>
      <c r="L24" s="355"/>
      <c r="M24" s="350">
        <v>83.202040140622515</v>
      </c>
      <c r="N24" s="351"/>
      <c r="O24" s="391">
        <v>46.806416173132845</v>
      </c>
      <c r="P24" s="392"/>
    </row>
    <row r="25" spans="1:16" x14ac:dyDescent="0.2">
      <c r="C25" s="399" t="s">
        <v>207</v>
      </c>
      <c r="D25" s="400"/>
      <c r="E25" s="365">
        <v>445.77777777777777</v>
      </c>
      <c r="F25" s="366"/>
      <c r="G25" s="365">
        <v>7578.2222222222226</v>
      </c>
      <c r="H25" s="367"/>
      <c r="I25" s="360">
        <v>5795.1111111111095</v>
      </c>
      <c r="J25" s="361"/>
      <c r="K25" s="354">
        <v>2228.8888888888905</v>
      </c>
      <c r="L25" s="355"/>
      <c r="M25" s="350">
        <v>80.169071476665053</v>
      </c>
      <c r="N25" s="351"/>
      <c r="O25" s="391">
        <v>43.773447509175384</v>
      </c>
      <c r="P25" s="392"/>
    </row>
    <row r="26" spans="1:16" x14ac:dyDescent="0.2">
      <c r="C26" s="399" t="s">
        <v>208</v>
      </c>
      <c r="D26" s="400"/>
      <c r="E26" s="365">
        <v>891.55555555555554</v>
      </c>
      <c r="F26" s="366"/>
      <c r="G26" s="365">
        <v>7132.4444444444443</v>
      </c>
      <c r="H26" s="367"/>
      <c r="I26" s="360">
        <v>6240.8888888888869</v>
      </c>
      <c r="J26" s="361"/>
      <c r="K26" s="354">
        <v>1783.1111111111131</v>
      </c>
      <c r="L26" s="355"/>
      <c r="M26" s="350">
        <v>77.136102812707563</v>
      </c>
      <c r="N26" s="351"/>
      <c r="O26" s="391">
        <v>40.740478845217908</v>
      </c>
      <c r="P26" s="392"/>
    </row>
    <row r="27" spans="1:16" x14ac:dyDescent="0.2">
      <c r="C27" s="399" t="s">
        <v>209</v>
      </c>
      <c r="D27" s="400"/>
      <c r="E27" s="365">
        <v>1337.3333333333333</v>
      </c>
      <c r="F27" s="366"/>
      <c r="G27" s="365">
        <v>6686.666666666667</v>
      </c>
      <c r="H27" s="367"/>
      <c r="I27" s="360">
        <v>6686.6666666666642</v>
      </c>
      <c r="J27" s="361"/>
      <c r="K27" s="354">
        <v>1337.3333333333358</v>
      </c>
      <c r="L27" s="355"/>
      <c r="M27" s="350">
        <v>74.103134148750087</v>
      </c>
      <c r="N27" s="351"/>
      <c r="O27" s="391">
        <v>37.707510181260439</v>
      </c>
      <c r="P27" s="392"/>
    </row>
    <row r="28" spans="1:16" x14ac:dyDescent="0.2">
      <c r="C28" s="399" t="s">
        <v>210</v>
      </c>
      <c r="D28" s="400"/>
      <c r="E28" s="365">
        <v>1783.1111111111111</v>
      </c>
      <c r="F28" s="366"/>
      <c r="G28" s="365">
        <v>6240.8888888888887</v>
      </c>
      <c r="H28" s="367"/>
      <c r="I28" s="360">
        <v>7132.4444444444416</v>
      </c>
      <c r="J28" s="361"/>
      <c r="K28" s="354">
        <v>891.55555555555839</v>
      </c>
      <c r="L28" s="355"/>
      <c r="M28" s="350">
        <v>71.070165484792611</v>
      </c>
      <c r="N28" s="351"/>
      <c r="O28" s="391">
        <v>34.67454151730297</v>
      </c>
      <c r="P28" s="392"/>
    </row>
    <row r="29" spans="1:16" x14ac:dyDescent="0.2">
      <c r="C29" s="399" t="s">
        <v>211</v>
      </c>
      <c r="D29" s="400"/>
      <c r="E29" s="365">
        <v>2228.8888888888887</v>
      </c>
      <c r="F29" s="366"/>
      <c r="G29" s="365">
        <v>5795.1111111111113</v>
      </c>
      <c r="H29" s="367"/>
      <c r="I29" s="360">
        <v>7578.222222222219</v>
      </c>
      <c r="J29" s="361"/>
      <c r="K29" s="354">
        <v>445.77777777778101</v>
      </c>
      <c r="L29" s="355"/>
      <c r="M29" s="350">
        <v>68.037196820835149</v>
      </c>
      <c r="N29" s="351"/>
      <c r="O29" s="391">
        <v>31.641572853345505</v>
      </c>
      <c r="P29" s="392"/>
    </row>
    <row r="30" spans="1:16" ht="15.75" thickBot="1" x14ac:dyDescent="0.25">
      <c r="C30" s="387" t="s">
        <v>212</v>
      </c>
      <c r="D30" s="388"/>
      <c r="E30" s="393">
        <v>2674.6666666666665</v>
      </c>
      <c r="F30" s="394"/>
      <c r="G30" s="393">
        <v>5349.3333333333339</v>
      </c>
      <c r="H30" s="401"/>
      <c r="I30" s="360">
        <v>8104.2399999999961</v>
      </c>
      <c r="J30" s="361"/>
      <c r="K30" s="356">
        <v>0</v>
      </c>
      <c r="L30" s="357"/>
      <c r="M30" s="350">
        <v>65.004228156877687</v>
      </c>
      <c r="N30" s="351"/>
      <c r="O30" s="391">
        <v>28.894690231281871</v>
      </c>
      <c r="P30" s="392"/>
    </row>
    <row r="31" spans="1:16" ht="15.75" thickBot="1" x14ac:dyDescent="0.25">
      <c r="C31" s="389" t="s">
        <v>172</v>
      </c>
      <c r="D31" s="390"/>
      <c r="E31" s="395">
        <v>2674.6666666666665</v>
      </c>
      <c r="F31" s="396"/>
      <c r="G31" s="395">
        <v>5349.3333333333339</v>
      </c>
      <c r="H31" s="402"/>
      <c r="I31" s="352">
        <v>8104.2399999999961</v>
      </c>
      <c r="J31" s="353"/>
      <c r="K31" s="358">
        <v>0</v>
      </c>
      <c r="L31" s="359"/>
      <c r="M31" s="405">
        <v>934.73213974436317</v>
      </c>
      <c r="N31" s="406"/>
      <c r="O31" s="403">
        <v>543.7652681357431</v>
      </c>
      <c r="P31" s="404"/>
    </row>
    <row r="32" spans="1:16" x14ac:dyDescent="0.2">
      <c r="A32" s="164"/>
      <c r="C32" s="21"/>
      <c r="D32" s="21"/>
      <c r="E32" s="21"/>
      <c r="G32" s="40"/>
    </row>
  </sheetData>
  <mergeCells count="104">
    <mergeCell ref="G29:H29"/>
    <mergeCell ref="G30:H30"/>
    <mergeCell ref="G31:H31"/>
    <mergeCell ref="G24:H24"/>
    <mergeCell ref="G25:H25"/>
    <mergeCell ref="G26:H26"/>
    <mergeCell ref="G27:H27"/>
    <mergeCell ref="G28:H28"/>
    <mergeCell ref="O30:P30"/>
    <mergeCell ref="O31:P31"/>
    <mergeCell ref="M29:N29"/>
    <mergeCell ref="M30:N30"/>
    <mergeCell ref="M31:N31"/>
    <mergeCell ref="I29:J29"/>
    <mergeCell ref="I30:J30"/>
    <mergeCell ref="M24:N24"/>
    <mergeCell ref="M25:N25"/>
    <mergeCell ref="M26:N26"/>
    <mergeCell ref="M27:N27"/>
    <mergeCell ref="M28:N28"/>
    <mergeCell ref="I27:J27"/>
    <mergeCell ref="I28:J28"/>
    <mergeCell ref="E24:F24"/>
    <mergeCell ref="E25:F25"/>
    <mergeCell ref="E26:F26"/>
    <mergeCell ref="E27:F27"/>
    <mergeCell ref="E28:F28"/>
    <mergeCell ref="C24:D24"/>
    <mergeCell ref="C25:D25"/>
    <mergeCell ref="C26:D26"/>
    <mergeCell ref="C27:D27"/>
    <mergeCell ref="C28:D28"/>
    <mergeCell ref="C30:D30"/>
    <mergeCell ref="C31:D31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E29:F29"/>
    <mergeCell ref="E30:F30"/>
    <mergeCell ref="E31:F31"/>
    <mergeCell ref="C19:D19"/>
    <mergeCell ref="C20:D20"/>
    <mergeCell ref="C21:D21"/>
    <mergeCell ref="C22:D22"/>
    <mergeCell ref="C23:D23"/>
    <mergeCell ref="E22:F22"/>
    <mergeCell ref="E23:F23"/>
    <mergeCell ref="C29:D29"/>
    <mergeCell ref="C16:P16"/>
    <mergeCell ref="E19:F19"/>
    <mergeCell ref="E20:F20"/>
    <mergeCell ref="G20:H20"/>
    <mergeCell ref="E21:F21"/>
    <mergeCell ref="G21:H21"/>
    <mergeCell ref="G22:H22"/>
    <mergeCell ref="G23:H23"/>
    <mergeCell ref="G18:H18"/>
    <mergeCell ref="G17:H17"/>
    <mergeCell ref="C17:D18"/>
    <mergeCell ref="E18:F18"/>
    <mergeCell ref="E17:F17"/>
    <mergeCell ref="G19:H19"/>
    <mergeCell ref="O18:P18"/>
    <mergeCell ref="I19:J19"/>
    <mergeCell ref="M22:N22"/>
    <mergeCell ref="M23:N23"/>
    <mergeCell ref="I17:J17"/>
    <mergeCell ref="K17:L17"/>
    <mergeCell ref="I18:J18"/>
    <mergeCell ref="K18:L18"/>
    <mergeCell ref="M18:N18"/>
    <mergeCell ref="M17:P17"/>
    <mergeCell ref="M19:N19"/>
    <mergeCell ref="M20:N20"/>
    <mergeCell ref="M21:N21"/>
    <mergeCell ref="I31:J31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I20:J20"/>
    <mergeCell ref="I21:J21"/>
    <mergeCell ref="I22:J22"/>
    <mergeCell ref="I23:J23"/>
    <mergeCell ref="I24:J24"/>
    <mergeCell ref="I25:J25"/>
    <mergeCell ref="I26:J26"/>
  </mergeCells>
  <phoneticPr fontId="43" type="noConversion"/>
  <pageMargins left="1.1811023622047201" right="1.5748031496063" top="1.1811023622047201" bottom="0.78740157480314998" header="0.78740157480314998" footer="0.31496062992126"/>
  <pageSetup paperSize="9" scale="70" orientation="landscape" r:id="rId1"/>
  <colBreaks count="2" manualBreakCount="2">
    <brk id="13" max="31" man="1"/>
    <brk id="16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22</vt:i4>
      </vt:variant>
    </vt:vector>
  </HeadingPairs>
  <TitlesOfParts>
    <vt:vector size="36" baseType="lpstr">
      <vt:lpstr>P1-FONTES</vt:lpstr>
      <vt:lpstr>P2-INVESTIMENTOS</vt:lpstr>
      <vt:lpstr>P2A-LUMINARIAS</vt:lpstr>
      <vt:lpstr>P2B-MOBILIARIO</vt:lpstr>
      <vt:lpstr>P2C-AMORTIZAÇÃO</vt:lpstr>
      <vt:lpstr>P1A-CONTRAPRESTAÇÃO</vt:lpstr>
      <vt:lpstr>P3-CUSTOS</vt:lpstr>
      <vt:lpstr>P3A-DESPESAS CUSTOS</vt:lpstr>
      <vt:lpstr>P3B-CRONOGRAMA E ENERGIA</vt:lpstr>
      <vt:lpstr>P3C-TARIFA </vt:lpstr>
      <vt:lpstr>P3C-SEGUROS</vt:lpstr>
      <vt:lpstr>P4-DRE</vt:lpstr>
      <vt:lpstr>P5-FLUXO PROJETO</vt:lpstr>
      <vt:lpstr>PONTOS</vt:lpstr>
      <vt:lpstr>'P1A-CONTRAPRESTAÇÃO'!Area_de_impressao</vt:lpstr>
      <vt:lpstr>'P2A-LUMINARIAS'!Area_de_impressao</vt:lpstr>
      <vt:lpstr>'P2B-MOBILIARIO'!Area_de_impressao</vt:lpstr>
      <vt:lpstr>'P2C-AMORTIZAÇÃO'!Area_de_impressao</vt:lpstr>
      <vt:lpstr>'P2-INVESTIMENTOS'!Area_de_impressao</vt:lpstr>
      <vt:lpstr>'P3A-DESPESAS CUSTOS'!Area_de_impressao</vt:lpstr>
      <vt:lpstr>'P3B-CRONOGRAMA E ENERGIA'!Area_de_impressao</vt:lpstr>
      <vt:lpstr>'P3C-SEGUROS'!Area_de_impressao</vt:lpstr>
      <vt:lpstr>'P3C-TARIFA '!Area_de_impressao</vt:lpstr>
      <vt:lpstr>'P3-CUSTOS'!Area_de_impressao</vt:lpstr>
      <vt:lpstr>'P4-DRE'!Area_de_impressao</vt:lpstr>
      <vt:lpstr>'P5-FLUXO PROJETO'!Area_de_impressao</vt:lpstr>
      <vt:lpstr>'P1-FONTES'!Titulos_de_impressao</vt:lpstr>
      <vt:lpstr>'P2B-MOBILIARIO'!Titulos_de_impressao</vt:lpstr>
      <vt:lpstr>'P2C-AMORTIZAÇÃO'!Titulos_de_impressao</vt:lpstr>
      <vt:lpstr>'P2-INVESTIMENTOS'!Titulos_de_impressao</vt:lpstr>
      <vt:lpstr>'P3A-DESPESAS CUSTOS'!Titulos_de_impressao</vt:lpstr>
      <vt:lpstr>'P3B-CRONOGRAMA E ENERGIA'!Titulos_de_impressao</vt:lpstr>
      <vt:lpstr>'P3C-SEGUROS'!Titulos_de_impressao</vt:lpstr>
      <vt:lpstr>'P3-CUSTOS'!Titulos_de_impressao</vt:lpstr>
      <vt:lpstr>'P4-DRE'!Titulos_de_impressao</vt:lpstr>
      <vt:lpstr>'P5-FLUXO PROJETO'!Titulos_de_impressao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</dc:creator>
  <cp:lastModifiedBy>comercial</cp:lastModifiedBy>
  <cp:lastPrinted>2019-11-25T20:25:27Z</cp:lastPrinted>
  <dcterms:created xsi:type="dcterms:W3CDTF">2016-02-03T14:06:54Z</dcterms:created>
  <dcterms:modified xsi:type="dcterms:W3CDTF">2019-11-25T20:34:46Z</dcterms:modified>
</cp:coreProperties>
</file>